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260" yWindow="0" windowWidth="25600" windowHeight="19020" tabRatio="500" activeTab="1"/>
  </bookViews>
  <sheets>
    <sheet name="Pearson" sheetId="1" r:id="rId1"/>
    <sheet name="Integer Pearson" sheetId="17" r:id="rId2"/>
    <sheet name="Integer Pearson with max" sheetId="6" r:id="rId3"/>
    <sheet name="Sensitivity Report 1" sheetId="21" r:id="rId4"/>
    <sheet name="White" sheetId="9" r:id="rId5"/>
    <sheet name="Modified White" sheetId="11" r:id="rId6"/>
    <sheet name="Modified White (2)" sheetId="13" r:id="rId7"/>
    <sheet name="Bartons" sheetId="14" r:id="rId8"/>
    <sheet name="Bartons (modified)" sheetId="15" r:id="rId9"/>
  </sheets>
  <definedNames>
    <definedName name="solver_adj" localSheetId="7" hidden="1">Bartons!$H$4:$K$9</definedName>
    <definedName name="solver_adj" localSheetId="8" hidden="1">'Bartons (modified)'!$H$4:$K$9</definedName>
    <definedName name="solver_adj" localSheetId="1" hidden="1">'Integer Pearson'!$I$4:$I$7,'Integer Pearson'!$K$4:$K$6</definedName>
    <definedName name="solver_adj" localSheetId="2" hidden="1">'Integer Pearson with max'!$I$4:$I$7,'Integer Pearson with max'!$K$4:$K$6</definedName>
    <definedName name="solver_adj" localSheetId="5" hidden="1">'Modified White'!$B$14:$C$17,'Modified White'!$G$14:$I$15</definedName>
    <definedName name="solver_adj" localSheetId="6" hidden="1">'Modified White (2)'!$B$14:$C$17,'Modified White (2)'!$G$14:$I$15</definedName>
    <definedName name="solver_adj" localSheetId="0" hidden="1">Pearson!$I$4:$I$7,Pearson!$K$4:$K$6</definedName>
    <definedName name="solver_adj" localSheetId="4" hidden="1">White!$H$5:$J$8</definedName>
    <definedName name="solver_cvg" localSheetId="7" hidden="1">0.0001</definedName>
    <definedName name="solver_cvg" localSheetId="8" hidden="1">0.0001</definedName>
    <definedName name="solver_cvg" localSheetId="1" hidden="1">0.0001</definedName>
    <definedName name="solver_cvg" localSheetId="2" hidden="1">0.0001</definedName>
    <definedName name="solver_cvg" localSheetId="5" hidden="1">0.0001</definedName>
    <definedName name="solver_cvg" localSheetId="6" hidden="1">0.0001</definedName>
    <definedName name="solver_cvg" localSheetId="0" hidden="1">0.0001</definedName>
    <definedName name="solver_cvg" localSheetId="4" hidden="1">0.0001</definedName>
    <definedName name="solver_drv" localSheetId="7" hidden="1">1</definedName>
    <definedName name="solver_drv" localSheetId="8" hidden="1">1</definedName>
    <definedName name="solver_drv" localSheetId="1" hidden="1">1</definedName>
    <definedName name="solver_drv" localSheetId="2" hidden="1">1</definedName>
    <definedName name="solver_drv" localSheetId="5" hidden="1">1</definedName>
    <definedName name="solver_drv" localSheetId="6" hidden="1">1</definedName>
    <definedName name="solver_drv" localSheetId="0" hidden="1">1</definedName>
    <definedName name="solver_drv" localSheetId="4" hidden="1">1</definedName>
    <definedName name="solver_eng" localSheetId="7" hidden="1">2</definedName>
    <definedName name="solver_eng" localSheetId="8" hidden="1">2</definedName>
    <definedName name="solver_eng" localSheetId="1" hidden="1">2</definedName>
    <definedName name="solver_eng" localSheetId="2" hidden="1">2</definedName>
    <definedName name="solver_eng" localSheetId="5" hidden="1">2</definedName>
    <definedName name="solver_eng" localSheetId="6" hidden="1">2</definedName>
    <definedName name="solver_eng" localSheetId="0" hidden="1">2</definedName>
    <definedName name="solver_eng" localSheetId="4" hidden="1">2</definedName>
    <definedName name="solver_itr" localSheetId="7" hidden="1">2147483647</definedName>
    <definedName name="solver_itr" localSheetId="8" hidden="1">2147483647</definedName>
    <definedName name="solver_itr" localSheetId="1" hidden="1">2147483647</definedName>
    <definedName name="solver_itr" localSheetId="2" hidden="1">2147483647</definedName>
    <definedName name="solver_itr" localSheetId="5" hidden="1">2147483647</definedName>
    <definedName name="solver_itr" localSheetId="6" hidden="1">2147483647</definedName>
    <definedName name="solver_itr" localSheetId="0" hidden="1">2147483647</definedName>
    <definedName name="solver_itr" localSheetId="4" hidden="1">2147483647</definedName>
    <definedName name="solver_lhs1" localSheetId="7" hidden="1">Bartons!$B$13:$B$18</definedName>
    <definedName name="solver_lhs1" localSheetId="8" hidden="1">'Bartons (modified)'!$B$13:$B$18</definedName>
    <definedName name="solver_lhs1" localSheetId="1" hidden="1">'Integer Pearson'!$H$11:$H$13</definedName>
    <definedName name="solver_lhs1" localSheetId="2" hidden="1">'Integer Pearson with max'!$B$17:$B$19</definedName>
    <definedName name="solver_lhs1" localSheetId="5" hidden="1">'Modified White'!$B$21:$B$26</definedName>
    <definedName name="solver_lhs1" localSheetId="6" hidden="1">'Modified White (2)'!$B$21:$B$26</definedName>
    <definedName name="solver_lhs1" localSheetId="0" hidden="1">Pearson!$H$11:$H$13</definedName>
    <definedName name="solver_lhs1" localSheetId="4" hidden="1">White!$B$12:$B$15</definedName>
    <definedName name="solver_lhs2" localSheetId="7" hidden="1">Bartons!$B$20:$B$23</definedName>
    <definedName name="solver_lhs2" localSheetId="8" hidden="1">'Bartons (modified)'!$B$20:$B$23</definedName>
    <definedName name="solver_lhs2" localSheetId="1" hidden="1">'Integer Pearson'!$H$14</definedName>
    <definedName name="solver_lhs2" localSheetId="2" hidden="1">'Integer Pearson with max'!$H$11:$H$13</definedName>
    <definedName name="solver_lhs2" localSheetId="5" hidden="1">'Modified White'!$B$27:$B$29</definedName>
    <definedName name="solver_lhs2" localSheetId="6" hidden="1">'Modified White (2)'!$B$27:$B$29</definedName>
    <definedName name="solver_lhs2" localSheetId="0" hidden="1">Pearson!$H$14</definedName>
    <definedName name="solver_lhs2" localSheetId="4" hidden="1">White!$B$16:$B$18</definedName>
    <definedName name="solver_lhs3" localSheetId="1" hidden="1">'Integer Pearson'!$K$4:$K$6</definedName>
    <definedName name="solver_lhs3" localSheetId="2" hidden="1">'Integer Pearson with max'!$H$14</definedName>
    <definedName name="solver_lhs3" localSheetId="6" hidden="1">'Modified White (2)'!$B$31:$B$32</definedName>
    <definedName name="solver_lhs4" localSheetId="2" hidden="1">'Integer Pearson with max'!$K$4:$K$6</definedName>
    <definedName name="solver_lin" localSheetId="7" hidden="1">1</definedName>
    <definedName name="solver_lin" localSheetId="8" hidden="1">1</definedName>
    <definedName name="solver_lin" localSheetId="1" hidden="1">1</definedName>
    <definedName name="solver_lin" localSheetId="2" hidden="1">1</definedName>
    <definedName name="solver_lin" localSheetId="5" hidden="1">1</definedName>
    <definedName name="solver_lin" localSheetId="6" hidden="1">1</definedName>
    <definedName name="solver_lin" localSheetId="0" hidden="1">1</definedName>
    <definedName name="solver_lin" localSheetId="4" hidden="1">1</definedName>
    <definedName name="solver_mip" localSheetId="7" hidden="1">2147483647</definedName>
    <definedName name="solver_mip" localSheetId="8" hidden="1">2147483647</definedName>
    <definedName name="solver_mip" localSheetId="1" hidden="1">2147483647</definedName>
    <definedName name="solver_mip" localSheetId="2" hidden="1">2147483647</definedName>
    <definedName name="solver_mip" localSheetId="5" hidden="1">2147483647</definedName>
    <definedName name="solver_mip" localSheetId="6" hidden="1">2147483647</definedName>
    <definedName name="solver_mip" localSheetId="0" hidden="1">2147483647</definedName>
    <definedName name="solver_mip" localSheetId="4" hidden="1">2147483647</definedName>
    <definedName name="solver_mni" localSheetId="7" hidden="1">30</definedName>
    <definedName name="solver_mni" localSheetId="8" hidden="1">30</definedName>
    <definedName name="solver_mni" localSheetId="1" hidden="1">30</definedName>
    <definedName name="solver_mni" localSheetId="2" hidden="1">30</definedName>
    <definedName name="solver_mni" localSheetId="5" hidden="1">30</definedName>
    <definedName name="solver_mni" localSheetId="6" hidden="1">30</definedName>
    <definedName name="solver_mni" localSheetId="0" hidden="1">30</definedName>
    <definedName name="solver_mni" localSheetId="4" hidden="1">30</definedName>
    <definedName name="solver_mrt" localSheetId="7" hidden="1">0.075</definedName>
    <definedName name="solver_mrt" localSheetId="8" hidden="1">0.075</definedName>
    <definedName name="solver_mrt" localSheetId="1" hidden="1">0.075</definedName>
    <definedName name="solver_mrt" localSheetId="2" hidden="1">0.075</definedName>
    <definedName name="solver_mrt" localSheetId="5" hidden="1">0.075</definedName>
    <definedName name="solver_mrt" localSheetId="6" hidden="1">0.075</definedName>
    <definedName name="solver_mrt" localSheetId="0" hidden="1">0.075</definedName>
    <definedName name="solver_mrt" localSheetId="4" hidden="1">0.075</definedName>
    <definedName name="solver_msl" localSheetId="7" hidden="1">2</definedName>
    <definedName name="solver_msl" localSheetId="8" hidden="1">2</definedName>
    <definedName name="solver_msl" localSheetId="1" hidden="1">2</definedName>
    <definedName name="solver_msl" localSheetId="2" hidden="1">2</definedName>
    <definedName name="solver_msl" localSheetId="5" hidden="1">2</definedName>
    <definedName name="solver_msl" localSheetId="6" hidden="1">2</definedName>
    <definedName name="solver_msl" localSheetId="0" hidden="1">2</definedName>
    <definedName name="solver_msl" localSheetId="4" hidden="1">2</definedName>
    <definedName name="solver_neg" localSheetId="7" hidden="1">1</definedName>
    <definedName name="solver_neg" localSheetId="8" hidden="1">1</definedName>
    <definedName name="solver_neg" localSheetId="1" hidden="1">1</definedName>
    <definedName name="solver_neg" localSheetId="2" hidden="1">1</definedName>
    <definedName name="solver_neg" localSheetId="5" hidden="1">1</definedName>
    <definedName name="solver_neg" localSheetId="6" hidden="1">1</definedName>
    <definedName name="solver_neg" localSheetId="0" hidden="1">1</definedName>
    <definedName name="solver_neg" localSheetId="4" hidden="1">1</definedName>
    <definedName name="solver_nod" localSheetId="7" hidden="1">2147483647</definedName>
    <definedName name="solver_nod" localSheetId="8" hidden="1">2147483647</definedName>
    <definedName name="solver_nod" localSheetId="1" hidden="1">2147483647</definedName>
    <definedName name="solver_nod" localSheetId="2" hidden="1">2147483647</definedName>
    <definedName name="solver_nod" localSheetId="5" hidden="1">2147483647</definedName>
    <definedName name="solver_nod" localSheetId="6" hidden="1">2147483647</definedName>
    <definedName name="solver_nod" localSheetId="0" hidden="1">2147483647</definedName>
    <definedName name="solver_nod" localSheetId="4" hidden="1">2147483647</definedName>
    <definedName name="solver_num" localSheetId="7" hidden="1">2</definedName>
    <definedName name="solver_num" localSheetId="8" hidden="1">2</definedName>
    <definedName name="solver_num" localSheetId="1" hidden="1">3</definedName>
    <definedName name="solver_num" localSheetId="2" hidden="1">4</definedName>
    <definedName name="solver_num" localSheetId="5" hidden="1">2</definedName>
    <definedName name="solver_num" localSheetId="6" hidden="1">3</definedName>
    <definedName name="solver_num" localSheetId="0" hidden="1">2</definedName>
    <definedName name="solver_num" localSheetId="4" hidden="1">2</definedName>
    <definedName name="solver_opt" localSheetId="7" hidden="1">Bartons!$N$4</definedName>
    <definedName name="solver_opt" localSheetId="8" hidden="1">'Bartons (modified)'!$N$4</definedName>
    <definedName name="solver_opt" localSheetId="1" hidden="1">'Integer Pearson'!$J$3</definedName>
    <definedName name="solver_opt" localSheetId="2" hidden="1">'Integer Pearson with max'!$J$3</definedName>
    <definedName name="solver_opt" localSheetId="5" hidden="1">'Modified White'!$G$19</definedName>
    <definedName name="solver_opt" localSheetId="6" hidden="1">'Modified White (2)'!$G$19</definedName>
    <definedName name="solver_opt" localSheetId="0" hidden="1">Pearson!$J$3</definedName>
    <definedName name="solver_opt" localSheetId="4" hidden="1">White!$M$5</definedName>
    <definedName name="solver_pre" localSheetId="7" hidden="1">0.000001</definedName>
    <definedName name="solver_pre" localSheetId="8" hidden="1">0.000001</definedName>
    <definedName name="solver_pre" localSheetId="1" hidden="1">0.000001</definedName>
    <definedName name="solver_pre" localSheetId="2" hidden="1">0.000001</definedName>
    <definedName name="solver_pre" localSheetId="5" hidden="1">0.000001</definedName>
    <definedName name="solver_pre" localSheetId="6" hidden="1">0.000001</definedName>
    <definedName name="solver_pre" localSheetId="0" hidden="1">0.000001</definedName>
    <definedName name="solver_pre" localSheetId="4" hidden="1">0.000001</definedName>
    <definedName name="solver_rbv" localSheetId="7" hidden="1">1</definedName>
    <definedName name="solver_rbv" localSheetId="8" hidden="1">1</definedName>
    <definedName name="solver_rbv" localSheetId="1" hidden="1">1</definedName>
    <definedName name="solver_rbv" localSheetId="2" hidden="1">1</definedName>
    <definedName name="solver_rbv" localSheetId="5" hidden="1">1</definedName>
    <definedName name="solver_rbv" localSheetId="6" hidden="1">1</definedName>
    <definedName name="solver_rbv" localSheetId="0" hidden="1">1</definedName>
    <definedName name="solver_rbv" localSheetId="4" hidden="1">1</definedName>
    <definedName name="solver_rel1" localSheetId="7" hidden="1">1</definedName>
    <definedName name="solver_rel1" localSheetId="8" hidden="1">1</definedName>
    <definedName name="solver_rel1" localSheetId="1" hidden="1">2</definedName>
    <definedName name="solver_rel1" localSheetId="2" hidden="1">1</definedName>
    <definedName name="solver_rel1" localSheetId="5" hidden="1">2</definedName>
    <definedName name="solver_rel1" localSheetId="6" hidden="1">2</definedName>
    <definedName name="solver_rel1" localSheetId="0" hidden="1">2</definedName>
    <definedName name="solver_rel1" localSheetId="4" hidden="1">2</definedName>
    <definedName name="solver_rel2" localSheetId="7" hidden="1">2</definedName>
    <definedName name="solver_rel2" localSheetId="8" hidden="1">2</definedName>
    <definedName name="solver_rel2" localSheetId="1" hidden="1">3</definedName>
    <definedName name="solver_rel2" localSheetId="2" hidden="1">2</definedName>
    <definedName name="solver_rel2" localSheetId="5" hidden="1">1</definedName>
    <definedName name="solver_rel2" localSheetId="6" hidden="1">1</definedName>
    <definedName name="solver_rel2" localSheetId="0" hidden="1">3</definedName>
    <definedName name="solver_rel2" localSheetId="4" hidden="1">1</definedName>
    <definedName name="solver_rel3" localSheetId="1" hidden="1">4</definedName>
    <definedName name="solver_rel3" localSheetId="2" hidden="1">3</definedName>
    <definedName name="solver_rel3" localSheetId="6" hidden="1">1</definedName>
    <definedName name="solver_rel4" localSheetId="2" hidden="1">4</definedName>
    <definedName name="solver_rhs1" localSheetId="7" hidden="1">Bartons!$D$13:$D$18</definedName>
    <definedName name="solver_rhs1" localSheetId="8" hidden="1">'Bartons (modified)'!$D$13:$D$18</definedName>
    <definedName name="solver_rhs1" localSheetId="1" hidden="1">'Integer Pearson'!$J$11:$J$13</definedName>
    <definedName name="solver_rhs1" localSheetId="2" hidden="1">'Integer Pearson with max'!$D$17:$D$19</definedName>
    <definedName name="solver_rhs1" localSheetId="5" hidden="1">'Modified White'!$D$21:$D$26</definedName>
    <definedName name="solver_rhs1" localSheetId="6" hidden="1">'Modified White (2)'!$D$21:$D$26</definedName>
    <definedName name="solver_rhs1" localSheetId="0" hidden="1">Pearson!$J$11:$J$13</definedName>
    <definedName name="solver_rhs1" localSheetId="4" hidden="1">White!$D$12:$D$15</definedName>
    <definedName name="solver_rhs2" localSheetId="7" hidden="1">Bartons!$D$20:$D$23</definedName>
    <definedName name="solver_rhs2" localSheetId="8" hidden="1">'Bartons (modified)'!$D$20:$D$23</definedName>
    <definedName name="solver_rhs2" localSheetId="1" hidden="1">'Integer Pearson'!$J$14</definedName>
    <definedName name="solver_rhs2" localSheetId="2" hidden="1">'Integer Pearson with max'!$J$11:$J$13</definedName>
    <definedName name="solver_rhs2" localSheetId="5" hidden="1">'Modified White'!$D$27:$D$29</definedName>
    <definedName name="solver_rhs2" localSheetId="6" hidden="1">'Modified White (2)'!$D$27:$D$29</definedName>
    <definedName name="solver_rhs2" localSheetId="0" hidden="1">Pearson!$J$14</definedName>
    <definedName name="solver_rhs2" localSheetId="4" hidden="1">White!$D$16:$D$18</definedName>
    <definedName name="solver_rhs3" localSheetId="1" hidden="1">integer</definedName>
    <definedName name="solver_rhs3" localSheetId="2" hidden="1">'Integer Pearson with max'!$J$14</definedName>
    <definedName name="solver_rhs3" localSheetId="6" hidden="1">'Modified White (2)'!$D$31:$D$32</definedName>
    <definedName name="solver_rhs4" localSheetId="2" hidden="1">integer</definedName>
    <definedName name="solver_rlx" localSheetId="7" hidden="1">2</definedName>
    <definedName name="solver_rlx" localSheetId="8" hidden="1">2</definedName>
    <definedName name="solver_rlx" localSheetId="1" hidden="1">2</definedName>
    <definedName name="solver_rlx" localSheetId="2" hidden="1">2</definedName>
    <definedName name="solver_rlx" localSheetId="5" hidden="1">2</definedName>
    <definedName name="solver_rlx" localSheetId="6" hidden="1">2</definedName>
    <definedName name="solver_rlx" localSheetId="0" hidden="1">2</definedName>
    <definedName name="solver_rlx" localSheetId="4" hidden="1">2</definedName>
    <definedName name="solver_rsd" localSheetId="7" hidden="1">0</definedName>
    <definedName name="solver_rsd" localSheetId="8" hidden="1">0</definedName>
    <definedName name="solver_rsd" localSheetId="1" hidden="1">0</definedName>
    <definedName name="solver_rsd" localSheetId="2" hidden="1">0</definedName>
    <definedName name="solver_rsd" localSheetId="5" hidden="1">0</definedName>
    <definedName name="solver_rsd" localSheetId="6" hidden="1">0</definedName>
    <definedName name="solver_rsd" localSheetId="0" hidden="1">0</definedName>
    <definedName name="solver_rsd" localSheetId="4" hidden="1">0</definedName>
    <definedName name="solver_scl" localSheetId="7" hidden="1">1</definedName>
    <definedName name="solver_scl" localSheetId="8" hidden="1">1</definedName>
    <definedName name="solver_scl" localSheetId="1" hidden="1">1</definedName>
    <definedName name="solver_scl" localSheetId="2" hidden="1">1</definedName>
    <definedName name="solver_scl" localSheetId="5" hidden="1">1</definedName>
    <definedName name="solver_scl" localSheetId="6" hidden="1">1</definedName>
    <definedName name="solver_scl" localSheetId="0" hidden="1">1</definedName>
    <definedName name="solver_scl" localSheetId="4" hidden="1">1</definedName>
    <definedName name="solver_sho" localSheetId="7" hidden="1">2</definedName>
    <definedName name="solver_sho" localSheetId="8" hidden="1">2</definedName>
    <definedName name="solver_sho" localSheetId="1" hidden="1">2</definedName>
    <definedName name="solver_sho" localSheetId="2" hidden="1">2</definedName>
    <definedName name="solver_sho" localSheetId="5" hidden="1">2</definedName>
    <definedName name="solver_sho" localSheetId="6" hidden="1">2</definedName>
    <definedName name="solver_sho" localSheetId="0" hidden="1">2</definedName>
    <definedName name="solver_sho" localSheetId="4" hidden="1">2</definedName>
    <definedName name="solver_ssz" localSheetId="7" hidden="1">100</definedName>
    <definedName name="solver_ssz" localSheetId="8" hidden="1">100</definedName>
    <definedName name="solver_ssz" localSheetId="1" hidden="1">100</definedName>
    <definedName name="solver_ssz" localSheetId="2" hidden="1">100</definedName>
    <definedName name="solver_ssz" localSheetId="5" hidden="1">100</definedName>
    <definedName name="solver_ssz" localSheetId="6" hidden="1">100</definedName>
    <definedName name="solver_ssz" localSheetId="0" hidden="1">100</definedName>
    <definedName name="solver_ssz" localSheetId="4" hidden="1">100</definedName>
    <definedName name="solver_tim" localSheetId="7" hidden="1">2147483647</definedName>
    <definedName name="solver_tim" localSheetId="8" hidden="1">2147483647</definedName>
    <definedName name="solver_tim" localSheetId="1" hidden="1">2147483647</definedName>
    <definedName name="solver_tim" localSheetId="2" hidden="1">2147483647</definedName>
    <definedName name="solver_tim" localSheetId="5" hidden="1">2147483647</definedName>
    <definedName name="solver_tim" localSheetId="6" hidden="1">2147483647</definedName>
    <definedName name="solver_tim" localSheetId="0" hidden="1">2147483647</definedName>
    <definedName name="solver_tim" localSheetId="4" hidden="1">2147483647</definedName>
    <definedName name="solver_tol" localSheetId="7" hidden="1">0.01</definedName>
    <definedName name="solver_tol" localSheetId="8" hidden="1">0.01</definedName>
    <definedName name="solver_tol" localSheetId="1" hidden="1">0</definedName>
    <definedName name="solver_tol" localSheetId="2" hidden="1">0</definedName>
    <definedName name="solver_tol" localSheetId="5" hidden="1">0.01</definedName>
    <definedName name="solver_tol" localSheetId="6" hidden="1">0.01</definedName>
    <definedName name="solver_tol" localSheetId="0" hidden="1">0.01</definedName>
    <definedName name="solver_tol" localSheetId="4" hidden="1">0.01</definedName>
    <definedName name="solver_typ" localSheetId="7" hidden="1">2</definedName>
    <definedName name="solver_typ" localSheetId="8" hidden="1">2</definedName>
    <definedName name="solver_typ" localSheetId="1" hidden="1">2</definedName>
    <definedName name="solver_typ" localSheetId="2" hidden="1">2</definedName>
    <definedName name="solver_typ" localSheetId="5" hidden="1">2</definedName>
    <definedName name="solver_typ" localSheetId="6" hidden="1">2</definedName>
    <definedName name="solver_typ" localSheetId="0" hidden="1">2</definedName>
    <definedName name="solver_typ" localSheetId="4" hidden="1">2</definedName>
    <definedName name="solver_val" localSheetId="7" hidden="1">0</definedName>
    <definedName name="solver_val" localSheetId="8" hidden="1">0</definedName>
    <definedName name="solver_val" localSheetId="1" hidden="1">0</definedName>
    <definedName name="solver_val" localSheetId="2" hidden="1">0</definedName>
    <definedName name="solver_val" localSheetId="5" hidden="1">0</definedName>
    <definedName name="solver_val" localSheetId="6" hidden="1">0</definedName>
    <definedName name="solver_val" localSheetId="0" hidden="1">0</definedName>
    <definedName name="solver_val" localSheetId="4" hidden="1">0</definedName>
    <definedName name="solver_ver" localSheetId="7" hidden="1">2</definedName>
    <definedName name="solver_ver" localSheetId="8" hidden="1">2</definedName>
    <definedName name="solver_ver" localSheetId="1" hidden="1">2</definedName>
    <definedName name="solver_ver" localSheetId="2" hidden="1">2</definedName>
    <definedName name="solver_ver" localSheetId="5" hidden="1">2</definedName>
    <definedName name="solver_ver" localSheetId="6" hidden="1">2</definedName>
    <definedName name="solver_ver" localSheetId="0" hidden="1">2</definedName>
    <definedName name="solver_ver" localSheetId="4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3" l="1"/>
  <c r="B18" i="13"/>
  <c r="B31" i="13"/>
  <c r="G19" i="11"/>
  <c r="J13" i="17"/>
  <c r="B14" i="17"/>
  <c r="C14" i="17"/>
  <c r="D14" i="17"/>
  <c r="E14" i="17"/>
  <c r="F14" i="17"/>
  <c r="G14" i="17"/>
  <c r="H14" i="17"/>
  <c r="J12" i="17"/>
  <c r="B13" i="17"/>
  <c r="C13" i="17"/>
  <c r="D13" i="17"/>
  <c r="E13" i="17"/>
  <c r="F13" i="17"/>
  <c r="G13" i="17"/>
  <c r="H13" i="17"/>
  <c r="J11" i="17"/>
  <c r="B12" i="17"/>
  <c r="C12" i="17"/>
  <c r="D12" i="17"/>
  <c r="E12" i="17"/>
  <c r="F12" i="17"/>
  <c r="G12" i="17"/>
  <c r="H12" i="17"/>
  <c r="B11" i="17"/>
  <c r="C11" i="17"/>
  <c r="D11" i="17"/>
  <c r="G11" i="17"/>
  <c r="H11" i="17"/>
  <c r="J3" i="17"/>
  <c r="D23" i="15"/>
  <c r="K10" i="15"/>
  <c r="B23" i="15"/>
  <c r="D22" i="15"/>
  <c r="J10" i="15"/>
  <c r="B22" i="15"/>
  <c r="D21" i="15"/>
  <c r="I10" i="15"/>
  <c r="B21" i="15"/>
  <c r="D20" i="15"/>
  <c r="H10" i="15"/>
  <c r="B20" i="15"/>
  <c r="L9" i="15"/>
  <c r="B18" i="15"/>
  <c r="L8" i="15"/>
  <c r="B17" i="15"/>
  <c r="L7" i="15"/>
  <c r="B16" i="15"/>
  <c r="L6" i="15"/>
  <c r="B15" i="15"/>
  <c r="L5" i="15"/>
  <c r="B14" i="15"/>
  <c r="L4" i="15"/>
  <c r="B13" i="15"/>
  <c r="N4" i="15"/>
  <c r="D21" i="14"/>
  <c r="D22" i="14"/>
  <c r="D23" i="14"/>
  <c r="K10" i="14"/>
  <c r="B23" i="14"/>
  <c r="J10" i="14"/>
  <c r="B22" i="14"/>
  <c r="I10" i="14"/>
  <c r="B21" i="14"/>
  <c r="D20" i="14"/>
  <c r="H10" i="14"/>
  <c r="B20" i="14"/>
  <c r="D14" i="14"/>
  <c r="D15" i="14"/>
  <c r="D16" i="14"/>
  <c r="D17" i="14"/>
  <c r="D18" i="14"/>
  <c r="L5" i="14"/>
  <c r="B14" i="14"/>
  <c r="L6" i="14"/>
  <c r="B15" i="14"/>
  <c r="L7" i="14"/>
  <c r="B16" i="14"/>
  <c r="L8" i="14"/>
  <c r="B17" i="14"/>
  <c r="L9" i="14"/>
  <c r="B18" i="14"/>
  <c r="D13" i="14"/>
  <c r="L4" i="14"/>
  <c r="B13" i="14"/>
  <c r="N4" i="14"/>
  <c r="D32" i="13"/>
  <c r="D31" i="13"/>
  <c r="C18" i="13"/>
  <c r="B32" i="13"/>
  <c r="D29" i="13"/>
  <c r="I16" i="13"/>
  <c r="B29" i="13"/>
  <c r="D28" i="13"/>
  <c r="H16" i="13"/>
  <c r="B28" i="13"/>
  <c r="D27" i="13"/>
  <c r="G16" i="13"/>
  <c r="B27" i="13"/>
  <c r="J15" i="13"/>
  <c r="D26" i="13"/>
  <c r="B26" i="13"/>
  <c r="J14" i="13"/>
  <c r="D25" i="13"/>
  <c r="B25" i="13"/>
  <c r="D24" i="13"/>
  <c r="D17" i="13"/>
  <c r="B24" i="13"/>
  <c r="D23" i="13"/>
  <c r="D16" i="13"/>
  <c r="B23" i="13"/>
  <c r="D22" i="13"/>
  <c r="D15" i="13"/>
  <c r="B22" i="13"/>
  <c r="D21" i="13"/>
  <c r="D14" i="13"/>
  <c r="B21" i="13"/>
  <c r="F13" i="13"/>
  <c r="F4" i="13"/>
  <c r="C18" i="11"/>
  <c r="B18" i="11"/>
  <c r="B25" i="11"/>
  <c r="D29" i="11"/>
  <c r="I16" i="11"/>
  <c r="B29" i="11"/>
  <c r="D28" i="11"/>
  <c r="H16" i="11"/>
  <c r="B28" i="11"/>
  <c r="D27" i="11"/>
  <c r="G16" i="11"/>
  <c r="B27" i="11"/>
  <c r="J15" i="11"/>
  <c r="D26" i="11"/>
  <c r="B26" i="11"/>
  <c r="J14" i="11"/>
  <c r="D25" i="11"/>
  <c r="D15" i="11"/>
  <c r="B22" i="11"/>
  <c r="D22" i="11"/>
  <c r="D16" i="11"/>
  <c r="B23" i="11"/>
  <c r="D23" i="11"/>
  <c r="D17" i="11"/>
  <c r="B24" i="11"/>
  <c r="D24" i="11"/>
  <c r="D21" i="11"/>
  <c r="D14" i="11"/>
  <c r="B21" i="11"/>
  <c r="F13" i="11"/>
  <c r="F4" i="11"/>
  <c r="M5" i="9"/>
  <c r="D18" i="9"/>
  <c r="D17" i="9"/>
  <c r="D16" i="9"/>
  <c r="J9" i="9"/>
  <c r="B18" i="9"/>
  <c r="I9" i="9"/>
  <c r="B17" i="9"/>
  <c r="H9" i="9"/>
  <c r="B16" i="9"/>
  <c r="K6" i="9"/>
  <c r="B13" i="9"/>
  <c r="D13" i="9"/>
  <c r="K7" i="9"/>
  <c r="B14" i="9"/>
  <c r="D14" i="9"/>
  <c r="K8" i="9"/>
  <c r="B15" i="9"/>
  <c r="D15" i="9"/>
  <c r="D12" i="9"/>
  <c r="K5" i="9"/>
  <c r="B12" i="9"/>
  <c r="B18" i="6"/>
  <c r="B19" i="6"/>
  <c r="B17" i="6"/>
  <c r="J13" i="6"/>
  <c r="B14" i="6"/>
  <c r="C14" i="6"/>
  <c r="D14" i="6"/>
  <c r="E14" i="6"/>
  <c r="F14" i="6"/>
  <c r="G14" i="6"/>
  <c r="H14" i="6"/>
  <c r="J12" i="6"/>
  <c r="B13" i="6"/>
  <c r="C13" i="6"/>
  <c r="D13" i="6"/>
  <c r="E13" i="6"/>
  <c r="F13" i="6"/>
  <c r="G13" i="6"/>
  <c r="H13" i="6"/>
  <c r="J11" i="6"/>
  <c r="B12" i="6"/>
  <c r="C12" i="6"/>
  <c r="D12" i="6"/>
  <c r="E12" i="6"/>
  <c r="F12" i="6"/>
  <c r="G12" i="6"/>
  <c r="H12" i="6"/>
  <c r="B11" i="6"/>
  <c r="C11" i="6"/>
  <c r="D11" i="6"/>
  <c r="G11" i="6"/>
  <c r="H11" i="6"/>
  <c r="J3" i="6"/>
  <c r="E14" i="1"/>
  <c r="E13" i="1"/>
  <c r="E12" i="1"/>
  <c r="F14" i="1"/>
  <c r="F13" i="1"/>
  <c r="F12" i="1"/>
  <c r="J13" i="1"/>
  <c r="B14" i="1"/>
  <c r="J12" i="1"/>
  <c r="J11" i="1"/>
  <c r="B12" i="1"/>
  <c r="C12" i="1"/>
  <c r="D12" i="1"/>
  <c r="G12" i="1"/>
  <c r="H12" i="1"/>
  <c r="B13" i="1"/>
  <c r="D13" i="1"/>
  <c r="C13" i="1"/>
  <c r="G13" i="1"/>
  <c r="H13" i="1"/>
  <c r="D14" i="1"/>
  <c r="C14" i="1"/>
  <c r="G14" i="1"/>
  <c r="H14" i="1"/>
  <c r="B11" i="1"/>
  <c r="C11" i="1"/>
  <c r="D11" i="1"/>
  <c r="G11" i="1"/>
  <c r="H11" i="1"/>
  <c r="J3" i="1"/>
</calcChain>
</file>

<file path=xl/sharedStrings.xml><?xml version="1.0" encoding="utf-8"?>
<sst xmlns="http://schemas.openxmlformats.org/spreadsheetml/2006/main" count="391" uniqueCount="114">
  <si>
    <t>Pearson</t>
  </si>
  <si>
    <t>Year</t>
  </si>
  <si>
    <t>Payment</t>
  </si>
  <si>
    <t>Security</t>
  </si>
  <si>
    <t>Rate</t>
  </si>
  <si>
    <t>Maturity</t>
  </si>
  <si>
    <t>A</t>
  </si>
  <si>
    <t>B</t>
  </si>
  <si>
    <t>C</t>
  </si>
  <si>
    <t>Savings:</t>
  </si>
  <si>
    <t>Initial savings:</t>
  </si>
  <si>
    <t>Bonds:</t>
  </si>
  <si>
    <t>Savings</t>
  </si>
  <si>
    <t>Bond purchases</t>
  </si>
  <si>
    <t>Payments</t>
  </si>
  <si>
    <t>Bond interest</t>
  </si>
  <si>
    <t>Bond maturity</t>
  </si>
  <si>
    <t>Net</t>
  </si>
  <si>
    <t>Bank Interest</t>
  </si>
  <si>
    <t>End-of-year savings</t>
  </si>
  <si>
    <t>&gt;=</t>
  </si>
  <si>
    <t>Price</t>
  </si>
  <si>
    <t>=</t>
  </si>
  <si>
    <t>Constraint</t>
  </si>
  <si>
    <t>1</t>
  </si>
  <si>
    <t>2</t>
  </si>
  <si>
    <t>3</t>
  </si>
  <si>
    <t>4</t>
  </si>
  <si>
    <t>&lt;=</t>
  </si>
  <si>
    <t>White</t>
  </si>
  <si>
    <t>Farm</t>
  </si>
  <si>
    <t>Attleboro</t>
  </si>
  <si>
    <t>Boxborough</t>
  </si>
  <si>
    <t>Chelmsford</t>
  </si>
  <si>
    <t>Dartmouth</t>
  </si>
  <si>
    <t>Gloucester</t>
  </si>
  <si>
    <t>Haverhill</t>
  </si>
  <si>
    <t>Ipswich</t>
  </si>
  <si>
    <t>Bottling plant</t>
  </si>
  <si>
    <t>Distances</t>
  </si>
  <si>
    <t>Shipment</t>
  </si>
  <si>
    <t>Total:</t>
  </si>
  <si>
    <t>Capacity:</t>
  </si>
  <si>
    <t>Production:</t>
  </si>
  <si>
    <t>Minimize:</t>
  </si>
  <si>
    <t>Constraints:</t>
  </si>
  <si>
    <t>Modified White</t>
  </si>
  <si>
    <t>Pasteurization</t>
  </si>
  <si>
    <t>Essex</t>
  </si>
  <si>
    <t>Fitchburg</t>
  </si>
  <si>
    <t>Capacity constraints:</t>
  </si>
  <si>
    <t>Barton's Groceries</t>
  </si>
  <si>
    <t>Bidder</t>
  </si>
  <si>
    <t>D</t>
  </si>
  <si>
    <t>E</t>
  </si>
  <si>
    <t>F</t>
  </si>
  <si>
    <t>Location</t>
  </si>
  <si>
    <t>Location:</t>
  </si>
  <si>
    <t>Cell</t>
  </si>
  <si>
    <t>Name</t>
  </si>
  <si>
    <t>Variable Cells</t>
  </si>
  <si>
    <t>Constraints</t>
  </si>
  <si>
    <t>$I$5</t>
  </si>
  <si>
    <t>$I$6</t>
  </si>
  <si>
    <t>$I$7</t>
  </si>
  <si>
    <t>$B$17</t>
  </si>
  <si>
    <t>$B$18</t>
  </si>
  <si>
    <t>Microsoft Excel 14.0 Sensitivity Report</t>
  </si>
  <si>
    <t>Worksheet: [hw06.xlsx]White</t>
  </si>
  <si>
    <t>Report Created: 3/7/2011 6:27:18 PM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</si>
  <si>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</si>
  <si>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</si>
  <si>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</si>
  <si>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</si>
  <si>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</si>
  <si>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</si>
  <si>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</si>
  <si>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</si>
  <si>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</si>
  <si>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</si>
  <si>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R.H. Side</t>
  </si>
  <si>
    <t>$H$5</t>
  </si>
  <si>
    <t>Attleboro Gloucester</t>
  </si>
  <si>
    <t>Attleboro Haverhill</t>
  </si>
  <si>
    <t>$J$5</t>
  </si>
  <si>
    <t>Attleboro Ipswich</t>
  </si>
  <si>
    <t>$H$6</t>
  </si>
  <si>
    <t>Boxborough Gloucester</t>
  </si>
  <si>
    <t>Boxborough Haverhill</t>
  </si>
  <si>
    <t>$J$6</t>
  </si>
  <si>
    <t>Boxborough Ipswich</t>
  </si>
  <si>
    <t>$H$7</t>
  </si>
  <si>
    <t>Chelmsford Gloucester</t>
  </si>
  <si>
    <t>Chelmsford Haverhill</t>
  </si>
  <si>
    <t>$J$7</t>
  </si>
  <si>
    <t>Chelmsford Ipswich</t>
  </si>
  <si>
    <t>$H$8</t>
  </si>
  <si>
    <t>Dartmouth Gloucester</t>
  </si>
  <si>
    <t>$I$8</t>
  </si>
  <si>
    <t>Dartmouth Haverhill</t>
  </si>
  <si>
    <t>$J$8</t>
  </si>
  <si>
    <t>Dartmouth Ipswich</t>
  </si>
  <si>
    <t>$B$12</t>
  </si>
  <si>
    <t>Attleboro Constraints:</t>
  </si>
  <si>
    <t>$B$13</t>
  </si>
  <si>
    <t>Boxborough Constraints:</t>
  </si>
  <si>
    <t>$B$14</t>
  </si>
  <si>
    <t>Chelmsford Constraints:</t>
  </si>
  <si>
    <t>$B$15</t>
  </si>
  <si>
    <t>Dartmouth Constraints:</t>
  </si>
  <si>
    <t>$B$16</t>
  </si>
  <si>
    <t>Gloucester Constraints:</t>
  </si>
  <si>
    <t>Haverhill Constraints:</t>
  </si>
  <si>
    <t>Ipswich Constraints: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</si>
</sst>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00"/>
    <numFmt numFmtId="166" formatCode="0.0000"/>
    <numFmt numFmtId="167" formatCode="&quot;$&quot;#,##0.00"/>
    <numFmt numFmtId="168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indexed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7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1" xfId="0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/>
    <xf numFmtId="0" fontId="3" fillId="0" borderId="0" xfId="0" applyFont="1" applyFill="1" applyBorder="1"/>
    <xf numFmtId="165" fontId="0" fillId="0" borderId="8" xfId="0" applyNumberFormat="1" applyBorder="1"/>
    <xf numFmtId="165" fontId="0" fillId="0" borderId="0" xfId="0" applyNumberFormat="1" applyBorder="1"/>
    <xf numFmtId="165" fontId="0" fillId="0" borderId="9" xfId="0" applyNumberFormat="1" applyBorder="1"/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right"/>
    </xf>
    <xf numFmtId="166" fontId="0" fillId="0" borderId="8" xfId="0" applyNumberFormat="1" applyBorder="1"/>
    <xf numFmtId="166" fontId="0" fillId="0" borderId="0" xfId="0" applyNumberFormat="1" applyBorder="1"/>
    <xf numFmtId="166" fontId="0" fillId="0" borderId="9" xfId="0" applyNumberForma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ill="1" applyBorder="1"/>
    <xf numFmtId="0" fontId="0" fillId="2" borderId="10" xfId="0" applyFill="1" applyBorder="1"/>
    <xf numFmtId="167" fontId="0" fillId="2" borderId="10" xfId="0" applyNumberFormat="1" applyFill="1" applyBorder="1"/>
    <xf numFmtId="0" fontId="6" fillId="0" borderId="0" xfId="0" applyFont="1" applyAlignment="1"/>
    <xf numFmtId="0" fontId="6" fillId="0" borderId="0" xfId="0" applyFont="1"/>
    <xf numFmtId="0" fontId="0" fillId="0" borderId="0" xfId="0" applyAlignment="1"/>
    <xf numFmtId="0" fontId="0" fillId="0" borderId="2" xfId="0" applyFill="1" applyBorder="1" applyAlignment="1"/>
    <xf numFmtId="0" fontId="0" fillId="0" borderId="8" xfId="0" applyFill="1" applyBorder="1" applyAlignment="1"/>
    <xf numFmtId="0" fontId="0" fillId="0" borderId="3" xfId="0" applyFill="1" applyBorder="1" applyAlignment="1"/>
    <xf numFmtId="0" fontId="0" fillId="0" borderId="6" xfId="0" applyFill="1" applyBorder="1" applyAlignment="1"/>
    <xf numFmtId="0" fontId="0" fillId="0" borderId="9" xfId="0" applyFill="1" applyBorder="1" applyAlignment="1"/>
    <xf numFmtId="0" fontId="0" fillId="0" borderId="7" xfId="0" applyFill="1" applyBorder="1" applyAlignment="1"/>
    <xf numFmtId="0" fontId="0" fillId="2" borderId="1" xfId="0" applyFill="1" applyBorder="1" applyAlignment="1"/>
    <xf numFmtId="167" fontId="0" fillId="0" borderId="0" xfId="0" applyNumberFormat="1" applyFill="1" applyBorder="1"/>
    <xf numFmtId="1" fontId="0" fillId="0" borderId="0" xfId="0" applyNumberFormat="1" applyFill="1" applyBorder="1"/>
    <xf numFmtId="168" fontId="0" fillId="0" borderId="2" xfId="0" applyNumberFormat="1" applyBorder="1"/>
    <xf numFmtId="168" fontId="0" fillId="0" borderId="3" xfId="0" applyNumberFormat="1" applyBorder="1"/>
    <xf numFmtId="168" fontId="0" fillId="0" borderId="4" xfId="0" applyNumberFormat="1" applyBorder="1"/>
    <xf numFmtId="168" fontId="0" fillId="0" borderId="5" xfId="0" applyNumberFormat="1" applyBorder="1"/>
    <xf numFmtId="168" fontId="0" fillId="0" borderId="6" xfId="0" applyNumberFormat="1" applyBorder="1"/>
    <xf numFmtId="168" fontId="0" fillId="0" borderId="7" xfId="0" applyNumberFormat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0" fillId="0" borderId="0" xfId="0" applyNumberFormat="1" applyFill="1" applyBorder="1"/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K6" sqref="K6"/>
    </sheetView>
  </sheetViews>
  <sheetFormatPr baseColWidth="10" defaultRowHeight="15" x14ac:dyDescent="0"/>
  <cols>
    <col min="1" max="1" width="8" bestFit="1" customWidth="1"/>
    <col min="2" max="2" width="8.33203125" bestFit="1" customWidth="1"/>
    <col min="8" max="9" width="13" bestFit="1" customWidth="1"/>
  </cols>
  <sheetData>
    <row r="1" spans="1:11">
      <c r="A1" s="1" t="s">
        <v>0</v>
      </c>
    </row>
    <row r="3" spans="1:11">
      <c r="A3" s="3" t="s">
        <v>1</v>
      </c>
      <c r="B3" s="3" t="s">
        <v>2</v>
      </c>
      <c r="D3" s="10" t="s">
        <v>3</v>
      </c>
      <c r="E3" s="10" t="s">
        <v>4</v>
      </c>
      <c r="F3" s="10" t="s">
        <v>21</v>
      </c>
      <c r="G3" s="10" t="s">
        <v>5</v>
      </c>
      <c r="I3" s="10" t="s">
        <v>10</v>
      </c>
      <c r="J3" s="16">
        <f>I4</f>
        <v>800.27783123321967</v>
      </c>
      <c r="K3" s="17" t="s">
        <v>11</v>
      </c>
    </row>
    <row r="4" spans="1:11">
      <c r="A4" s="4">
        <v>1</v>
      </c>
      <c r="B4" s="5">
        <v>110</v>
      </c>
      <c r="D4" s="11" t="s">
        <v>6</v>
      </c>
      <c r="E4" s="29">
        <v>1.55E-2</v>
      </c>
      <c r="F4" s="24">
        <v>1.02</v>
      </c>
      <c r="G4" s="5">
        <v>1</v>
      </c>
      <c r="I4" s="16">
        <v>800.27783123321967</v>
      </c>
      <c r="K4" s="16">
        <v>0</v>
      </c>
    </row>
    <row r="5" spans="1:11">
      <c r="A5" s="6">
        <v>2</v>
      </c>
      <c r="B5" s="7">
        <v>125</v>
      </c>
      <c r="D5" s="12" t="s">
        <v>7</v>
      </c>
      <c r="E5" s="30">
        <v>3.85E-2</v>
      </c>
      <c r="F5" s="25">
        <v>1.0249999999999999</v>
      </c>
      <c r="G5" s="7">
        <v>2</v>
      </c>
      <c r="I5" s="16">
        <v>103.16245015944821</v>
      </c>
      <c r="K5" s="16">
        <v>478.16245015945032</v>
      </c>
    </row>
    <row r="6" spans="1:11">
      <c r="A6" s="6">
        <v>3</v>
      </c>
      <c r="B6" s="7">
        <v>500</v>
      </c>
      <c r="D6" s="13" t="s">
        <v>8</v>
      </c>
      <c r="E6" s="31">
        <v>3.5499999999999997E-2</v>
      </c>
      <c r="F6" s="26">
        <v>1.0149999999999999</v>
      </c>
      <c r="G6" s="9">
        <v>3</v>
      </c>
      <c r="I6" s="16">
        <v>0</v>
      </c>
      <c r="K6" s="16">
        <v>96.57170449058529</v>
      </c>
    </row>
    <row r="7" spans="1:11">
      <c r="A7" s="8">
        <v>4</v>
      </c>
      <c r="B7" s="9">
        <v>100</v>
      </c>
      <c r="D7" s="15" t="s">
        <v>9</v>
      </c>
      <c r="E7" s="68">
        <v>1.01</v>
      </c>
      <c r="I7" s="16">
        <v>0</v>
      </c>
    </row>
    <row r="10" spans="1:11" ht="30">
      <c r="A10" s="18" t="s">
        <v>1</v>
      </c>
      <c r="B10" s="18" t="s">
        <v>12</v>
      </c>
      <c r="C10" s="19" t="s">
        <v>13</v>
      </c>
      <c r="D10" s="20" t="s">
        <v>14</v>
      </c>
      <c r="E10" s="19" t="s">
        <v>15</v>
      </c>
      <c r="F10" s="19" t="s">
        <v>16</v>
      </c>
      <c r="G10" s="20" t="s">
        <v>17</v>
      </c>
      <c r="H10" s="19" t="s">
        <v>18</v>
      </c>
      <c r="I10" s="20"/>
      <c r="J10" s="19" t="s">
        <v>19</v>
      </c>
    </row>
    <row r="11" spans="1:11">
      <c r="A11" s="28" t="s">
        <v>24</v>
      </c>
      <c r="B11" s="23">
        <f>I4</f>
        <v>800.27783123321967</v>
      </c>
      <c r="C11" s="20">
        <f>SUMPRODUCT(K4:K6,F4:F6)</f>
        <v>588.13679147138055</v>
      </c>
      <c r="D11" s="20">
        <f>B4</f>
        <v>110</v>
      </c>
      <c r="E11" s="20">
        <v>0</v>
      </c>
      <c r="F11" s="20">
        <v>0</v>
      </c>
      <c r="G11" s="20">
        <f>B11-C11-D11+E11+F11</f>
        <v>102.14103976183912</v>
      </c>
      <c r="H11" s="20">
        <f>$E$7*G11</f>
        <v>103.16245015945752</v>
      </c>
      <c r="I11" s="27" t="s">
        <v>22</v>
      </c>
      <c r="J11" s="20">
        <f>I5</f>
        <v>103.16245015944821</v>
      </c>
    </row>
    <row r="12" spans="1:11">
      <c r="A12" s="28" t="s">
        <v>25</v>
      </c>
      <c r="B12" s="23">
        <f>J11</f>
        <v>103.16245015944821</v>
      </c>
      <c r="C12" s="20">
        <f>0</f>
        <v>0</v>
      </c>
      <c r="D12" s="20">
        <f t="shared" ref="D12:D14" si="0">B5</f>
        <v>125</v>
      </c>
      <c r="E12" s="20">
        <f>SUMPRODUCT(K4:K6,E4:E6)</f>
        <v>21.837549840554615</v>
      </c>
      <c r="F12" s="20">
        <f>K4</f>
        <v>0</v>
      </c>
      <c r="G12" s="20">
        <f t="shared" ref="G12:G14" si="1">B12-C12-D12+E12+F12</f>
        <v>2.8279600883251987E-12</v>
      </c>
      <c r="H12" s="20">
        <f t="shared" ref="H12:H14" si="2">$E$7*G12</f>
        <v>2.8562396892084509E-12</v>
      </c>
      <c r="I12" s="27" t="s">
        <v>22</v>
      </c>
      <c r="J12" s="20">
        <f t="shared" ref="J12" si="3">I6</f>
        <v>0</v>
      </c>
    </row>
    <row r="13" spans="1:11">
      <c r="A13" s="28" t="s">
        <v>26</v>
      </c>
      <c r="B13" s="23">
        <f t="shared" ref="B13" si="4">J12</f>
        <v>0</v>
      </c>
      <c r="C13" s="20">
        <f>0</f>
        <v>0</v>
      </c>
      <c r="D13" s="20">
        <f t="shared" si="0"/>
        <v>500</v>
      </c>
      <c r="E13" s="20">
        <f>SUMPRODUCT(K5:K6,E5:E6)</f>
        <v>21.837549840554615</v>
      </c>
      <c r="F13" s="20">
        <f t="shared" ref="F13" si="5">K5</f>
        <v>478.16245015945032</v>
      </c>
      <c r="G13" s="20">
        <f t="shared" si="1"/>
        <v>4.9453774408902973E-12</v>
      </c>
      <c r="H13" s="20">
        <f t="shared" si="2"/>
        <v>4.9948312152992005E-12</v>
      </c>
      <c r="I13" s="27" t="s">
        <v>22</v>
      </c>
      <c r="J13" s="20">
        <f>I7</f>
        <v>0</v>
      </c>
    </row>
    <row r="14" spans="1:11">
      <c r="A14" s="28" t="s">
        <v>27</v>
      </c>
      <c r="B14" s="23">
        <f>J13</f>
        <v>0</v>
      </c>
      <c r="C14" s="20">
        <f>0</f>
        <v>0</v>
      </c>
      <c r="D14" s="20">
        <f t="shared" si="0"/>
        <v>100</v>
      </c>
      <c r="E14" s="20">
        <f>K6*E6</f>
        <v>3.4282955094157774</v>
      </c>
      <c r="F14" s="20">
        <f>K6</f>
        <v>96.57170449058529</v>
      </c>
      <c r="G14" s="20">
        <f t="shared" si="1"/>
        <v>1.0658141036401503E-12</v>
      </c>
      <c r="H14" s="20">
        <f t="shared" si="2"/>
        <v>1.0764722446765518E-12</v>
      </c>
      <c r="I14" s="27" t="s">
        <v>20</v>
      </c>
      <c r="J14" s="22">
        <v>0</v>
      </c>
    </row>
    <row r="15" spans="1:11">
      <c r="A15" s="20"/>
      <c r="B15" s="20"/>
      <c r="C15" s="20"/>
      <c r="D15" s="20"/>
      <c r="E15" s="20"/>
      <c r="F15" s="22"/>
      <c r="G15" s="22"/>
      <c r="H15" s="21"/>
      <c r="I15" s="22"/>
    </row>
    <row r="16" spans="1:11">
      <c r="A16" s="20"/>
      <c r="B16" s="20"/>
      <c r="C16" s="20"/>
      <c r="D16" s="20"/>
      <c r="E16" s="20"/>
      <c r="F16" s="22"/>
      <c r="G16" s="22"/>
      <c r="H16" s="21"/>
      <c r="I16" s="22"/>
    </row>
  </sheetData>
  <pageMargins left="0.75" right="0.75" top="1" bottom="1" header="0.5" footer="0.5"/>
  <pageSetup orientation="portrait" horizontalDpi="4294967292" verticalDpi="4294967292"/>
  <ignoredErrors>
    <ignoredError sqref="A11:A1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3" sqref="J3"/>
    </sheetView>
  </sheetViews>
  <sheetFormatPr baseColWidth="10" defaultRowHeight="15" x14ac:dyDescent="0"/>
  <cols>
    <col min="1" max="1" width="8" bestFit="1" customWidth="1"/>
    <col min="2" max="2" width="8.33203125" bestFit="1" customWidth="1"/>
    <col min="8" max="9" width="13" bestFit="1" customWidth="1"/>
  </cols>
  <sheetData>
    <row r="1" spans="1:11">
      <c r="A1" s="1" t="s">
        <v>0</v>
      </c>
    </row>
    <row r="3" spans="1:11">
      <c r="A3" s="3" t="s">
        <v>1</v>
      </c>
      <c r="B3" s="3" t="s">
        <v>2</v>
      </c>
      <c r="D3" s="37" t="s">
        <v>3</v>
      </c>
      <c r="E3" s="37" t="s">
        <v>4</v>
      </c>
      <c r="F3" s="37" t="s">
        <v>21</v>
      </c>
      <c r="G3" s="37" t="s">
        <v>5</v>
      </c>
      <c r="I3" s="37" t="s">
        <v>10</v>
      </c>
      <c r="J3" s="16">
        <f>I4</f>
        <v>800.31719205360218</v>
      </c>
      <c r="K3" s="17" t="s">
        <v>11</v>
      </c>
    </row>
    <row r="4" spans="1:11">
      <c r="A4" s="4">
        <v>1</v>
      </c>
      <c r="B4" s="5">
        <v>110</v>
      </c>
      <c r="D4" s="11" t="s">
        <v>6</v>
      </c>
      <c r="E4" s="29">
        <v>1.55E-2</v>
      </c>
      <c r="F4" s="24">
        <v>1.02</v>
      </c>
      <c r="G4" s="5">
        <v>1</v>
      </c>
      <c r="I4" s="16">
        <v>800.31719205360218</v>
      </c>
      <c r="K4" s="16">
        <v>0</v>
      </c>
    </row>
    <row r="5" spans="1:11">
      <c r="A5" s="6">
        <v>2</v>
      </c>
      <c r="B5" s="7">
        <v>125</v>
      </c>
      <c r="D5" s="12" t="s">
        <v>7</v>
      </c>
      <c r="E5" s="30">
        <v>3.85E-2</v>
      </c>
      <c r="F5" s="25">
        <v>1.0249999999999999</v>
      </c>
      <c r="G5" s="7">
        <v>2</v>
      </c>
      <c r="I5" s="16">
        <v>103.95646397412892</v>
      </c>
      <c r="K5" s="16">
        <v>478</v>
      </c>
    </row>
    <row r="6" spans="1:11">
      <c r="A6" s="6">
        <v>3</v>
      </c>
      <c r="B6" s="7">
        <v>500</v>
      </c>
      <c r="D6" s="13" t="s">
        <v>8</v>
      </c>
      <c r="E6" s="31">
        <v>3.5499999999999997E-2</v>
      </c>
      <c r="F6" s="26">
        <v>1.0149999999999999</v>
      </c>
      <c r="G6" s="9">
        <v>3</v>
      </c>
      <c r="I6" s="16">
        <v>0.77513861386737015</v>
      </c>
      <c r="K6" s="16">
        <v>96</v>
      </c>
    </row>
    <row r="7" spans="1:11">
      <c r="A7" s="8">
        <v>4</v>
      </c>
      <c r="B7" s="9">
        <v>100</v>
      </c>
      <c r="D7" s="15" t="s">
        <v>9</v>
      </c>
      <c r="E7" s="68">
        <v>1.01</v>
      </c>
      <c r="I7" s="16">
        <v>0.59200000000105857</v>
      </c>
    </row>
    <row r="10" spans="1:11" ht="30">
      <c r="A10" s="32" t="s">
        <v>1</v>
      </c>
      <c r="B10" s="32" t="s">
        <v>12</v>
      </c>
      <c r="C10" s="19" t="s">
        <v>13</v>
      </c>
      <c r="D10" s="20" t="s">
        <v>14</v>
      </c>
      <c r="E10" s="19" t="s">
        <v>15</v>
      </c>
      <c r="F10" s="19" t="s">
        <v>16</v>
      </c>
      <c r="G10" s="20" t="s">
        <v>17</v>
      </c>
      <c r="H10" s="19" t="s">
        <v>18</v>
      </c>
      <c r="I10" s="20"/>
      <c r="J10" s="19" t="s">
        <v>19</v>
      </c>
    </row>
    <row r="11" spans="1:11">
      <c r="A11" s="28" t="s">
        <v>24</v>
      </c>
      <c r="B11" s="23">
        <f>I4</f>
        <v>800.31719205360218</v>
      </c>
      <c r="C11" s="20">
        <f>SUMPRODUCT(K4:K6,F4:F6)</f>
        <v>587.38999999999987</v>
      </c>
      <c r="D11" s="20">
        <f>B4</f>
        <v>110</v>
      </c>
      <c r="E11" s="20">
        <v>0</v>
      </c>
      <c r="F11" s="20">
        <v>0</v>
      </c>
      <c r="G11" s="20">
        <f>B11-C11-D11+E11+F11</f>
        <v>102.92719205360231</v>
      </c>
      <c r="H11" s="20">
        <f>$E$7*G11</f>
        <v>103.95646397413833</v>
      </c>
      <c r="I11" s="27" t="s">
        <v>22</v>
      </c>
      <c r="J11" s="20">
        <f>I5</f>
        <v>103.95646397412892</v>
      </c>
    </row>
    <row r="12" spans="1:11">
      <c r="A12" s="28" t="s">
        <v>25</v>
      </c>
      <c r="B12" s="23">
        <f>J11</f>
        <v>103.95646397412892</v>
      </c>
      <c r="C12" s="20">
        <f>0</f>
        <v>0</v>
      </c>
      <c r="D12" s="20">
        <f t="shared" ref="D12:D14" si="0">B5</f>
        <v>125</v>
      </c>
      <c r="E12" s="20">
        <f>SUMPRODUCT(K4:K6,E4:E6)</f>
        <v>21.811</v>
      </c>
      <c r="F12" s="20">
        <f>K4</f>
        <v>0</v>
      </c>
      <c r="G12" s="20">
        <f t="shared" ref="G12:G14" si="1">B12-C12-D12+E12+F12</f>
        <v>0.76746397412892264</v>
      </c>
      <c r="H12" s="20">
        <f t="shared" ref="H12:H14" si="2">$E$7*G12</f>
        <v>0.77513861387021188</v>
      </c>
      <c r="I12" s="27" t="s">
        <v>22</v>
      </c>
      <c r="J12" s="20">
        <f t="shared" ref="J12" si="3">I6</f>
        <v>0.77513861386737015</v>
      </c>
    </row>
    <row r="13" spans="1:11">
      <c r="A13" s="28" t="s">
        <v>26</v>
      </c>
      <c r="B13" s="23">
        <f t="shared" ref="B13" si="4">J12</f>
        <v>0.77513861386737015</v>
      </c>
      <c r="C13" s="20">
        <f>0</f>
        <v>0</v>
      </c>
      <c r="D13" s="20">
        <f t="shared" si="0"/>
        <v>500</v>
      </c>
      <c r="E13" s="20">
        <f>SUMPRODUCT(K5:K6,E5:E6)</f>
        <v>21.811</v>
      </c>
      <c r="F13" s="20">
        <f t="shared" ref="F13" si="5">K5</f>
        <v>478</v>
      </c>
      <c r="G13" s="20">
        <f t="shared" si="1"/>
        <v>0.58613861386737653</v>
      </c>
      <c r="H13" s="20">
        <f t="shared" si="2"/>
        <v>0.59200000000605035</v>
      </c>
      <c r="I13" s="27" t="s">
        <v>22</v>
      </c>
      <c r="J13" s="20">
        <f>I7</f>
        <v>0.59200000000105857</v>
      </c>
    </row>
    <row r="14" spans="1:11">
      <c r="A14" s="28" t="s">
        <v>27</v>
      </c>
      <c r="B14" s="23">
        <f>J13</f>
        <v>0.59200000000105857</v>
      </c>
      <c r="C14" s="20">
        <f>0</f>
        <v>0</v>
      </c>
      <c r="D14" s="20">
        <f t="shared" si="0"/>
        <v>100</v>
      </c>
      <c r="E14" s="20">
        <f>K6*E6</f>
        <v>3.4079999999999995</v>
      </c>
      <c r="F14" s="20">
        <f>K6</f>
        <v>96</v>
      </c>
      <c r="G14" s="20">
        <f t="shared" si="1"/>
        <v>1.0658141036401503E-12</v>
      </c>
      <c r="H14" s="20">
        <f t="shared" si="2"/>
        <v>1.0764722446765518E-12</v>
      </c>
      <c r="I14" s="27" t="s">
        <v>20</v>
      </c>
      <c r="J14" s="22">
        <v>0</v>
      </c>
    </row>
    <row r="15" spans="1:11">
      <c r="A15" s="20"/>
      <c r="B15" s="20"/>
      <c r="C15" s="20"/>
      <c r="D15" s="20"/>
      <c r="E15" s="20"/>
      <c r="F15" s="22"/>
      <c r="G15" s="22"/>
      <c r="H15" s="21"/>
      <c r="I15" s="22"/>
    </row>
    <row r="16" spans="1:11">
      <c r="A16" s="20"/>
      <c r="B16" s="20"/>
      <c r="C16" s="20"/>
      <c r="D16" s="20"/>
      <c r="E16" s="20"/>
      <c r="F16" s="22"/>
      <c r="G16" s="22"/>
      <c r="H16" s="21"/>
      <c r="I16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7" sqref="E7"/>
    </sheetView>
  </sheetViews>
  <sheetFormatPr baseColWidth="10" defaultRowHeight="15" x14ac:dyDescent="0"/>
  <cols>
    <col min="1" max="1" width="8" bestFit="1" customWidth="1"/>
    <col min="2" max="2" width="8.33203125" bestFit="1" customWidth="1"/>
    <col min="8" max="9" width="13" bestFit="1" customWidth="1"/>
  </cols>
  <sheetData>
    <row r="1" spans="1:11">
      <c r="A1" s="1" t="s">
        <v>0</v>
      </c>
    </row>
    <row r="3" spans="1:11">
      <c r="A3" s="3" t="s">
        <v>1</v>
      </c>
      <c r="B3" s="3" t="s">
        <v>2</v>
      </c>
      <c r="D3" s="10" t="s">
        <v>3</v>
      </c>
      <c r="E3" s="10" t="s">
        <v>4</v>
      </c>
      <c r="F3" s="10" t="s">
        <v>21</v>
      </c>
      <c r="G3" s="10" t="s">
        <v>5</v>
      </c>
      <c r="I3" s="10" t="s">
        <v>10</v>
      </c>
      <c r="J3" s="16">
        <f>I4</f>
        <v>800.41066083117278</v>
      </c>
      <c r="K3" s="17" t="s">
        <v>11</v>
      </c>
    </row>
    <row r="4" spans="1:11">
      <c r="A4" s="4">
        <v>1</v>
      </c>
      <c r="B4" s="5">
        <v>110</v>
      </c>
      <c r="D4" s="11" t="s">
        <v>6</v>
      </c>
      <c r="E4" s="29">
        <v>1.55E-2</v>
      </c>
      <c r="F4" s="24">
        <v>1.02</v>
      </c>
      <c r="G4" s="5">
        <v>1</v>
      </c>
      <c r="I4" s="16">
        <v>800.41066083117278</v>
      </c>
      <c r="K4" s="16">
        <v>0</v>
      </c>
    </row>
    <row r="5" spans="1:11">
      <c r="A5" s="6">
        <v>2</v>
      </c>
      <c r="B5" s="7">
        <v>125</v>
      </c>
      <c r="D5" s="12" t="s">
        <v>7</v>
      </c>
      <c r="E5" s="30">
        <v>3.85E-2</v>
      </c>
      <c r="F5" s="25">
        <v>1.0249999999999999</v>
      </c>
      <c r="G5" s="7">
        <v>2</v>
      </c>
      <c r="I5" s="16">
        <v>107.1566174394754</v>
      </c>
      <c r="K5" s="16">
        <v>475</v>
      </c>
    </row>
    <row r="6" spans="1:11">
      <c r="A6" s="6">
        <v>3</v>
      </c>
      <c r="B6" s="7">
        <v>500</v>
      </c>
      <c r="D6" s="13" t="s">
        <v>8</v>
      </c>
      <c r="E6" s="31">
        <v>3.5499999999999997E-2</v>
      </c>
      <c r="F6" s="26">
        <v>1.0149999999999999</v>
      </c>
      <c r="G6" s="9">
        <v>3</v>
      </c>
      <c r="I6" s="16">
        <v>3.8906386138673428</v>
      </c>
      <c r="K6" s="16">
        <v>96</v>
      </c>
    </row>
    <row r="7" spans="1:11">
      <c r="A7" s="8">
        <v>4</v>
      </c>
      <c r="B7" s="9">
        <v>100</v>
      </c>
      <c r="D7" s="15" t="s">
        <v>9</v>
      </c>
      <c r="E7" s="68">
        <v>1.01</v>
      </c>
      <c r="I7" s="16">
        <v>0.59200000000105857</v>
      </c>
    </row>
    <row r="10" spans="1:11" ht="30">
      <c r="A10" s="18" t="s">
        <v>1</v>
      </c>
      <c r="B10" s="18" t="s">
        <v>12</v>
      </c>
      <c r="C10" s="19" t="s">
        <v>13</v>
      </c>
      <c r="D10" s="20" t="s">
        <v>14</v>
      </c>
      <c r="E10" s="19" t="s">
        <v>15</v>
      </c>
      <c r="F10" s="19" t="s">
        <v>16</v>
      </c>
      <c r="G10" s="20" t="s">
        <v>17</v>
      </c>
      <c r="H10" s="19" t="s">
        <v>18</v>
      </c>
      <c r="I10" s="20"/>
      <c r="J10" s="19" t="s">
        <v>19</v>
      </c>
    </row>
    <row r="11" spans="1:11">
      <c r="A11" s="28" t="s">
        <v>24</v>
      </c>
      <c r="B11" s="23">
        <f>I4</f>
        <v>800.41066083117278</v>
      </c>
      <c r="C11" s="20">
        <f>SUMPRODUCT(K4:K6,F4:F6)</f>
        <v>584.31499999999994</v>
      </c>
      <c r="D11" s="20">
        <f>B4</f>
        <v>110</v>
      </c>
      <c r="E11" s="20">
        <v>0</v>
      </c>
      <c r="F11" s="20">
        <v>0</v>
      </c>
      <c r="G11" s="20">
        <f>B11-C11-D11+E11+F11</f>
        <v>106.09566083117284</v>
      </c>
      <c r="H11" s="20">
        <f>$E$7*G11</f>
        <v>107.15661743948456</v>
      </c>
      <c r="I11" s="27" t="s">
        <v>22</v>
      </c>
      <c r="J11" s="20">
        <f>I5</f>
        <v>107.1566174394754</v>
      </c>
    </row>
    <row r="12" spans="1:11">
      <c r="A12" s="28" t="s">
        <v>25</v>
      </c>
      <c r="B12" s="23">
        <f>J11</f>
        <v>107.1566174394754</v>
      </c>
      <c r="C12" s="20">
        <f>0</f>
        <v>0</v>
      </c>
      <c r="D12" s="20">
        <f t="shared" ref="D12:D14" si="0">B5</f>
        <v>125</v>
      </c>
      <c r="E12" s="20">
        <f>SUMPRODUCT(K4:K6,E4:E6)</f>
        <v>21.695500000000003</v>
      </c>
      <c r="F12" s="20">
        <f>K4</f>
        <v>0</v>
      </c>
      <c r="G12" s="20">
        <f t="shared" ref="G12:G14" si="1">B12-C12-D12+E12+F12</f>
        <v>3.8521174394753999</v>
      </c>
      <c r="H12" s="20">
        <f t="shared" ref="H12:H14" si="2">$E$7*G12</f>
        <v>3.8906386138701539</v>
      </c>
      <c r="I12" s="27" t="s">
        <v>22</v>
      </c>
      <c r="J12" s="20">
        <f t="shared" ref="J12" si="3">I6</f>
        <v>3.8906386138673428</v>
      </c>
    </row>
    <row r="13" spans="1:11">
      <c r="A13" s="28" t="s">
        <v>26</v>
      </c>
      <c r="B13" s="23">
        <f t="shared" ref="B13" si="4">J12</f>
        <v>3.8906386138673428</v>
      </c>
      <c r="C13" s="20">
        <f>0</f>
        <v>0</v>
      </c>
      <c r="D13" s="20">
        <f t="shared" si="0"/>
        <v>500</v>
      </c>
      <c r="E13" s="20">
        <f>SUMPRODUCT(K5:K6,E5:E6)</f>
        <v>21.695500000000003</v>
      </c>
      <c r="F13" s="20">
        <f t="shared" ref="F13" si="5">K5</f>
        <v>475</v>
      </c>
      <c r="G13" s="20">
        <f t="shared" si="1"/>
        <v>0.58613861386731969</v>
      </c>
      <c r="H13" s="20">
        <f t="shared" si="2"/>
        <v>0.59200000000599284</v>
      </c>
      <c r="I13" s="27" t="s">
        <v>22</v>
      </c>
      <c r="J13" s="20">
        <f>I7</f>
        <v>0.59200000000105857</v>
      </c>
    </row>
    <row r="14" spans="1:11">
      <c r="A14" s="28" t="s">
        <v>27</v>
      </c>
      <c r="B14" s="23">
        <f>J13</f>
        <v>0.59200000000105857</v>
      </c>
      <c r="C14" s="20">
        <f>0</f>
        <v>0</v>
      </c>
      <c r="D14" s="20">
        <f t="shared" si="0"/>
        <v>100</v>
      </c>
      <c r="E14" s="20">
        <f>K6*E6</f>
        <v>3.4079999999999995</v>
      </c>
      <c r="F14" s="20">
        <f>K6</f>
        <v>96</v>
      </c>
      <c r="G14" s="20">
        <f t="shared" si="1"/>
        <v>1.0658141036401503E-12</v>
      </c>
      <c r="H14" s="20">
        <f t="shared" si="2"/>
        <v>1.0764722446765518E-12</v>
      </c>
      <c r="I14" s="27" t="s">
        <v>20</v>
      </c>
      <c r="J14" s="22">
        <v>0</v>
      </c>
    </row>
    <row r="15" spans="1:11">
      <c r="A15" s="20"/>
      <c r="B15" s="20"/>
      <c r="C15" s="20"/>
      <c r="D15" s="20"/>
      <c r="E15" s="20"/>
      <c r="F15" s="22"/>
      <c r="G15" s="22"/>
      <c r="H15" s="21"/>
      <c r="I15" s="22"/>
    </row>
    <row r="16" spans="1:11">
      <c r="A16" s="20"/>
      <c r="B16" s="64" t="s">
        <v>23</v>
      </c>
      <c r="C16" s="64"/>
      <c r="D16" s="64"/>
      <c r="E16" s="20"/>
      <c r="F16" s="22"/>
      <c r="G16" s="22"/>
      <c r="H16" s="21"/>
      <c r="I16" s="22"/>
    </row>
    <row r="17" spans="2:4">
      <c r="B17">
        <f>K4</f>
        <v>0</v>
      </c>
      <c r="C17" s="3" t="s">
        <v>28</v>
      </c>
      <c r="D17">
        <v>475</v>
      </c>
    </row>
    <row r="18" spans="2:4">
      <c r="B18">
        <f t="shared" ref="B18:B19" si="6">K5</f>
        <v>475</v>
      </c>
      <c r="C18" s="3" t="s">
        <v>28</v>
      </c>
      <c r="D18">
        <v>475</v>
      </c>
    </row>
    <row r="19" spans="2:4">
      <c r="B19">
        <f t="shared" si="6"/>
        <v>96</v>
      </c>
      <c r="C19" s="3" t="s">
        <v>28</v>
      </c>
      <c r="D19">
        <v>475</v>
      </c>
    </row>
  </sheetData>
  <mergeCells count="1">
    <mergeCell ref="B16:D1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sqref="A1:A3"/>
    </sheetView>
  </sheetViews>
  <sheetFormatPr baseColWidth="10" defaultRowHeight="15" x14ac:dyDescent="0"/>
  <cols>
    <col min="1" max="1" width="2.33203125" customWidth="1"/>
    <col min="2" max="2" width="6.33203125" bestFit="1" customWidth="1"/>
    <col min="3" max="3" width="21.1640625" bestFit="1" customWidth="1"/>
    <col min="4" max="4" width="5.83203125" customWidth="1"/>
    <col min="5" max="5" width="8.33203125" bestFit="1" customWidth="1"/>
    <col min="6" max="6" width="10.1640625" bestFit="1" customWidth="1"/>
    <col min="7" max="8" width="9.5" customWidth="1"/>
  </cols>
  <sheetData>
    <row r="1" spans="1:8">
      <c r="A1" s="1" t="s">
        <v>67</v>
      </c>
    </row>
    <row r="2" spans="1:8">
      <c r="A2" s="1" t="s">
        <v>68</v>
      </c>
    </row>
    <row r="3" spans="1:8">
      <c r="A3" s="1" t="s">
        <v>69</v>
      </c>
    </row>
    <row r="6" spans="1:8" ht="16" thickBot="1">
      <c r="A6" t="s">
        <v>60</v>
      </c>
    </row>
    <row r="7" spans="1:8">
      <c r="B7" s="62"/>
      <c r="C7" s="62"/>
      <c r="D7" s="62" t="s">
        <v>70</v>
      </c>
      <c r="E7" s="62" t="s">
        <v>72</v>
      </c>
      <c r="F7" s="62" t="s">
        <v>74</v>
      </c>
      <c r="G7" s="62" t="s">
        <v>76</v>
      </c>
      <c r="H7" s="62" t="s">
        <v>76</v>
      </c>
    </row>
    <row r="8" spans="1:8" ht="16" thickBot="1">
      <c r="B8" s="63" t="s">
        <v>58</v>
      </c>
      <c r="C8" s="63" t="s">
        <v>59</v>
      </c>
      <c r="D8" s="63" t="s">
        <v>71</v>
      </c>
      <c r="E8" s="63" t="s">
        <v>73</v>
      </c>
      <c r="F8" s="63" t="s">
        <v>75</v>
      </c>
      <c r="G8" s="63" t="s">
        <v>77</v>
      </c>
      <c r="H8" s="63" t="s">
        <v>78</v>
      </c>
    </row>
    <row r="9" spans="1:8">
      <c r="B9" s="61" t="s">
        <v>81</v>
      </c>
      <c r="C9" s="61" t="s">
        <v>82</v>
      </c>
      <c r="D9" s="61">
        <v>6000</v>
      </c>
      <c r="E9" s="61">
        <v>0</v>
      </c>
      <c r="F9" s="61">
        <v>0.73799999999999999</v>
      </c>
      <c r="G9" s="61">
        <v>1.0000000000012221E-3</v>
      </c>
      <c r="H9" s="61">
        <v>6.0999999999999943E-2</v>
      </c>
    </row>
    <row r="10" spans="1:8">
      <c r="B10" s="61" t="s">
        <v>62</v>
      </c>
      <c r="C10" s="61" t="s">
        <v>83</v>
      </c>
      <c r="D10" s="61">
        <v>0</v>
      </c>
      <c r="E10" s="61">
        <v>0.1729999999999996</v>
      </c>
      <c r="F10" s="61">
        <v>0.73599999999999977</v>
      </c>
      <c r="G10" s="61">
        <v>1E+30</v>
      </c>
      <c r="H10" s="61">
        <v>0.1729999999999996</v>
      </c>
    </row>
    <row r="11" spans="1:8">
      <c r="B11" s="61" t="s">
        <v>84</v>
      </c>
      <c r="C11" s="61" t="s">
        <v>85</v>
      </c>
      <c r="D11" s="61">
        <v>0</v>
      </c>
      <c r="E11" s="61">
        <v>0</v>
      </c>
      <c r="F11" s="61">
        <v>0.67700000000000005</v>
      </c>
      <c r="G11" s="61">
        <v>6.0999999999999943E-2</v>
      </c>
      <c r="H11" s="61">
        <v>1.0000000000012221E-3</v>
      </c>
    </row>
    <row r="12" spans="1:8">
      <c r="B12" s="61" t="s">
        <v>86</v>
      </c>
      <c r="C12" s="61" t="s">
        <v>87</v>
      </c>
      <c r="D12" s="61">
        <v>0</v>
      </c>
      <c r="E12" s="61">
        <v>7.199999999999962E-2</v>
      </c>
      <c r="F12" s="61">
        <v>0.60899999999999954</v>
      </c>
      <c r="G12" s="61">
        <v>1E+30</v>
      </c>
      <c r="H12" s="61">
        <v>7.199999999999962E-2</v>
      </c>
    </row>
    <row r="13" spans="1:8">
      <c r="B13" s="61" t="s">
        <v>63</v>
      </c>
      <c r="C13" s="61" t="s">
        <v>88</v>
      </c>
      <c r="D13" s="61">
        <v>3000</v>
      </c>
      <c r="E13" s="61">
        <v>0</v>
      </c>
      <c r="F13" s="61">
        <v>0.3620000000000001</v>
      </c>
      <c r="G13" s="61">
        <v>0.1729999999999996</v>
      </c>
      <c r="H13" s="61">
        <v>9.9999999999944578E-4</v>
      </c>
    </row>
    <row r="14" spans="1:8">
      <c r="B14" s="61" t="s">
        <v>89</v>
      </c>
      <c r="C14" s="61" t="s">
        <v>90</v>
      </c>
      <c r="D14" s="61">
        <v>3000</v>
      </c>
      <c r="E14" s="61">
        <v>0</v>
      </c>
      <c r="F14" s="61">
        <v>0.47599999999999998</v>
      </c>
      <c r="G14" s="61">
        <v>9.9999999999944578E-4</v>
      </c>
      <c r="H14" s="61">
        <v>0.1729999999999996</v>
      </c>
    </row>
    <row r="15" spans="1:8">
      <c r="B15" s="61" t="s">
        <v>91</v>
      </c>
      <c r="C15" s="61" t="s">
        <v>92</v>
      </c>
      <c r="D15" s="61">
        <v>0</v>
      </c>
      <c r="E15" s="61">
        <v>7.199999999999962E-2</v>
      </c>
      <c r="F15" s="61">
        <v>0.47399999999999975</v>
      </c>
      <c r="G15" s="61">
        <v>1E+30</v>
      </c>
      <c r="H15" s="61">
        <v>7.199999999999962E-2</v>
      </c>
    </row>
    <row r="16" spans="1:8">
      <c r="B16" s="61" t="s">
        <v>64</v>
      </c>
      <c r="C16" s="61" t="s">
        <v>93</v>
      </c>
      <c r="D16" s="61">
        <v>6000</v>
      </c>
      <c r="E16" s="61">
        <v>0</v>
      </c>
      <c r="F16" s="61">
        <v>0.22700000000000031</v>
      </c>
      <c r="G16" s="61">
        <v>9.9999999999944578E-4</v>
      </c>
      <c r="H16" s="61">
        <v>1E+30</v>
      </c>
    </row>
    <row r="17" spans="1:8">
      <c r="B17" s="61" t="s">
        <v>94</v>
      </c>
      <c r="C17" s="61" t="s">
        <v>95</v>
      </c>
      <c r="D17" s="61">
        <v>0</v>
      </c>
      <c r="E17" s="61">
        <v>9.9999999999944578E-4</v>
      </c>
      <c r="F17" s="61">
        <v>0.34199999999999964</v>
      </c>
      <c r="G17" s="61">
        <v>1E+30</v>
      </c>
      <c r="H17" s="61">
        <v>9.9999999999944578E-4</v>
      </c>
    </row>
    <row r="18" spans="1:8">
      <c r="B18" s="61" t="s">
        <v>96</v>
      </c>
      <c r="C18" s="61" t="s">
        <v>97</v>
      </c>
      <c r="D18" s="61">
        <v>0</v>
      </c>
      <c r="E18" s="61">
        <v>1.0000000000012221E-3</v>
      </c>
      <c r="F18" s="61">
        <v>0.95100000000000051</v>
      </c>
      <c r="G18" s="61">
        <v>1E+30</v>
      </c>
      <c r="H18" s="61">
        <v>1.0000000000012221E-3</v>
      </c>
    </row>
    <row r="19" spans="1:8">
      <c r="B19" s="61" t="s">
        <v>98</v>
      </c>
      <c r="C19" s="61" t="s">
        <v>99</v>
      </c>
      <c r="D19" s="61">
        <v>0</v>
      </c>
      <c r="E19" s="61">
        <v>0.17400000000000038</v>
      </c>
      <c r="F19" s="61">
        <v>0.94899999999999984</v>
      </c>
      <c r="G19" s="61">
        <v>1E+30</v>
      </c>
      <c r="H19" s="61">
        <v>0.17400000000000038</v>
      </c>
    </row>
    <row r="20" spans="1:8" ht="16" thickBot="1">
      <c r="B20" s="60" t="s">
        <v>100</v>
      </c>
      <c r="C20" s="60" t="s">
        <v>101</v>
      </c>
      <c r="D20" s="60">
        <v>6000</v>
      </c>
      <c r="E20" s="60">
        <v>0</v>
      </c>
      <c r="F20" s="60">
        <v>0.88899999999999935</v>
      </c>
      <c r="G20" s="60">
        <v>1.0000000000012221E-3</v>
      </c>
      <c r="H20" s="60">
        <v>1E+30</v>
      </c>
    </row>
    <row r="22" spans="1:8" ht="16" thickBot="1">
      <c r="A22" t="s">
        <v>61</v>
      </c>
    </row>
    <row r="23" spans="1:8">
      <c r="B23" s="62"/>
      <c r="C23" s="62"/>
      <c r="D23" s="62" t="s">
        <v>70</v>
      </c>
      <c r="E23" s="62" t="s">
        <v>79</v>
      </c>
      <c r="F23" s="62" t="s">
        <v>23</v>
      </c>
      <c r="G23" s="62" t="s">
        <v>76</v>
      </c>
      <c r="H23" s="62" t="s">
        <v>76</v>
      </c>
    </row>
    <row r="24" spans="1:8" ht="16" thickBot="1">
      <c r="B24" s="63" t="s">
        <v>58</v>
      </c>
      <c r="C24" s="63" t="s">
        <v>59</v>
      </c>
      <c r="D24" s="63" t="s">
        <v>71</v>
      </c>
      <c r="E24" s="63" t="s">
        <v>21</v>
      </c>
      <c r="F24" s="63" t="s">
        <v>80</v>
      </c>
      <c r="G24" s="63" t="s">
        <v>77</v>
      </c>
      <c r="H24" s="63" t="s">
        <v>78</v>
      </c>
    </row>
    <row r="25" spans="1:8">
      <c r="B25" s="61" t="s">
        <v>102</v>
      </c>
      <c r="C25" s="61" t="s">
        <v>103</v>
      </c>
      <c r="D25" s="61">
        <v>6000</v>
      </c>
      <c r="E25" s="61">
        <v>0.73799999999999999</v>
      </c>
      <c r="F25" s="61">
        <v>6000</v>
      </c>
      <c r="G25" s="61">
        <v>3000</v>
      </c>
      <c r="H25" s="61">
        <v>6000</v>
      </c>
    </row>
    <row r="26" spans="1:8">
      <c r="B26" s="61" t="s">
        <v>104</v>
      </c>
      <c r="C26" s="61" t="s">
        <v>105</v>
      </c>
      <c r="D26" s="61">
        <v>6000</v>
      </c>
      <c r="E26" s="61">
        <v>0.53699999999999992</v>
      </c>
      <c r="F26" s="61">
        <v>6000</v>
      </c>
      <c r="G26" s="61">
        <v>0</v>
      </c>
      <c r="H26" s="61">
        <v>3000</v>
      </c>
    </row>
    <row r="27" spans="1:8">
      <c r="B27" s="61" t="s">
        <v>106</v>
      </c>
      <c r="C27" s="61" t="s">
        <v>107</v>
      </c>
      <c r="D27" s="61">
        <v>6000</v>
      </c>
      <c r="E27" s="61">
        <v>0.40200000000000014</v>
      </c>
      <c r="F27" s="61">
        <v>6000</v>
      </c>
      <c r="G27" s="61">
        <v>0</v>
      </c>
      <c r="H27" s="61">
        <v>3000</v>
      </c>
    </row>
    <row r="28" spans="1:8">
      <c r="B28" s="61" t="s">
        <v>108</v>
      </c>
      <c r="C28" s="61" t="s">
        <v>109</v>
      </c>
      <c r="D28" s="61">
        <v>6000</v>
      </c>
      <c r="E28" s="61">
        <v>0.94999999999999929</v>
      </c>
      <c r="F28" s="61">
        <v>6000</v>
      </c>
      <c r="G28" s="61">
        <v>0</v>
      </c>
      <c r="H28" s="61">
        <v>6000</v>
      </c>
    </row>
    <row r="29" spans="1:8">
      <c r="B29" s="61" t="s">
        <v>110</v>
      </c>
      <c r="C29" s="61" t="s">
        <v>111</v>
      </c>
      <c r="D29" s="61">
        <v>6000</v>
      </c>
      <c r="E29" s="61">
        <v>0</v>
      </c>
      <c r="F29" s="61">
        <v>9000</v>
      </c>
      <c r="G29" s="61">
        <v>1E+30</v>
      </c>
      <c r="H29" s="61">
        <v>3000</v>
      </c>
    </row>
    <row r="30" spans="1:8">
      <c r="B30" s="61" t="s">
        <v>65</v>
      </c>
      <c r="C30" s="61" t="s">
        <v>112</v>
      </c>
      <c r="D30" s="61">
        <v>9000</v>
      </c>
      <c r="E30" s="61">
        <v>-0.17499999999999982</v>
      </c>
      <c r="F30" s="61">
        <v>9000</v>
      </c>
      <c r="G30" s="61">
        <v>3000</v>
      </c>
      <c r="H30" s="61">
        <v>0</v>
      </c>
    </row>
    <row r="31" spans="1:8" ht="16" thickBot="1">
      <c r="B31" s="60" t="s">
        <v>66</v>
      </c>
      <c r="C31" s="60" t="s">
        <v>113</v>
      </c>
      <c r="D31" s="60">
        <v>9000</v>
      </c>
      <c r="E31" s="60">
        <v>-6.0999999999999943E-2</v>
      </c>
      <c r="F31" s="60">
        <v>9000</v>
      </c>
      <c r="G31" s="60">
        <v>6000</v>
      </c>
      <c r="H31" s="60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M5" sqref="M5"/>
    </sheetView>
  </sheetViews>
  <sheetFormatPr baseColWidth="10" defaultRowHeight="15" x14ac:dyDescent="0"/>
  <sheetData>
    <row r="1" spans="1:13">
      <c r="A1" s="1" t="s">
        <v>29</v>
      </c>
    </row>
    <row r="2" spans="1:13">
      <c r="A2" s="38"/>
      <c r="B2" s="66" t="s">
        <v>39</v>
      </c>
      <c r="C2" s="66"/>
      <c r="D2" s="66"/>
      <c r="G2" s="38"/>
      <c r="H2" s="66" t="s">
        <v>40</v>
      </c>
      <c r="I2" s="66"/>
      <c r="J2" s="66"/>
    </row>
    <row r="3" spans="1:13">
      <c r="A3" s="1"/>
      <c r="B3" s="65" t="s">
        <v>38</v>
      </c>
      <c r="C3" s="65"/>
      <c r="D3" s="65"/>
      <c r="G3" s="1"/>
      <c r="H3" s="65" t="s">
        <v>38</v>
      </c>
      <c r="I3" s="65"/>
      <c r="J3" s="65"/>
    </row>
    <row r="4" spans="1:13" ht="16" thickBot="1">
      <c r="A4" s="33" t="s">
        <v>30</v>
      </c>
      <c r="B4" s="3" t="s">
        <v>35</v>
      </c>
      <c r="C4" s="3" t="s">
        <v>36</v>
      </c>
      <c r="D4" s="3" t="s">
        <v>37</v>
      </c>
      <c r="E4" s="3" t="s">
        <v>43</v>
      </c>
      <c r="F4" s="3"/>
      <c r="G4" s="33" t="s">
        <v>30</v>
      </c>
      <c r="H4" s="3" t="s">
        <v>35</v>
      </c>
      <c r="I4" s="3" t="s">
        <v>36</v>
      </c>
      <c r="J4" s="3" t="s">
        <v>37</v>
      </c>
      <c r="M4" s="3" t="s">
        <v>44</v>
      </c>
    </row>
    <row r="5" spans="1:13" ht="16" thickBot="1">
      <c r="A5" t="s">
        <v>31</v>
      </c>
      <c r="B5" s="4">
        <v>73.8</v>
      </c>
      <c r="C5" s="34">
        <v>73.599999999999994</v>
      </c>
      <c r="D5" s="5">
        <v>67.7</v>
      </c>
      <c r="E5" s="39">
        <v>6000</v>
      </c>
      <c r="G5" t="s">
        <v>31</v>
      </c>
      <c r="H5" s="16">
        <v>6000</v>
      </c>
      <c r="I5" s="16">
        <v>0</v>
      </c>
      <c r="J5" s="16">
        <v>0</v>
      </c>
      <c r="K5">
        <f>SUM(H5:J5)</f>
        <v>6000</v>
      </c>
      <c r="M5" s="41">
        <f>SUMPRODUCT(B5:D8,H5:J8)*0.01</f>
        <v>13638</v>
      </c>
    </row>
    <row r="6" spans="1:13">
      <c r="A6" t="s">
        <v>32</v>
      </c>
      <c r="B6" s="6">
        <v>60.9</v>
      </c>
      <c r="C6" s="35">
        <v>36.200000000000003</v>
      </c>
      <c r="D6" s="7">
        <v>47.6</v>
      </c>
      <c r="E6" s="39">
        <v>6000</v>
      </c>
      <c r="G6" t="s">
        <v>32</v>
      </c>
      <c r="H6" s="16">
        <v>0</v>
      </c>
      <c r="I6" s="16">
        <v>3000</v>
      </c>
      <c r="J6" s="16">
        <v>3000</v>
      </c>
      <c r="K6">
        <f t="shared" ref="K6:K8" si="0">SUM(H6:J6)</f>
        <v>6000</v>
      </c>
    </row>
    <row r="7" spans="1:13">
      <c r="A7" t="s">
        <v>33</v>
      </c>
      <c r="B7" s="6">
        <v>47.4</v>
      </c>
      <c r="C7" s="35">
        <v>22.7</v>
      </c>
      <c r="D7" s="7">
        <v>34.200000000000003</v>
      </c>
      <c r="E7" s="39">
        <v>6000</v>
      </c>
      <c r="G7" t="s">
        <v>33</v>
      </c>
      <c r="H7" s="16">
        <v>0</v>
      </c>
      <c r="I7" s="16">
        <v>6000</v>
      </c>
      <c r="J7" s="16">
        <v>0</v>
      </c>
      <c r="K7">
        <f t="shared" si="0"/>
        <v>6000</v>
      </c>
    </row>
    <row r="8" spans="1:13">
      <c r="A8" t="s">
        <v>34</v>
      </c>
      <c r="B8" s="8">
        <v>95.1</v>
      </c>
      <c r="C8" s="36">
        <v>94.9</v>
      </c>
      <c r="D8" s="9">
        <v>88.9</v>
      </c>
      <c r="E8" s="39">
        <v>6000</v>
      </c>
      <c r="G8" t="s">
        <v>34</v>
      </c>
      <c r="H8" s="16">
        <v>0</v>
      </c>
      <c r="I8" s="16">
        <v>0</v>
      </c>
      <c r="J8" s="16">
        <v>6000</v>
      </c>
      <c r="K8">
        <f t="shared" si="0"/>
        <v>6000</v>
      </c>
    </row>
    <row r="9" spans="1:13">
      <c r="A9" t="s">
        <v>42</v>
      </c>
      <c r="B9" s="39">
        <v>9000</v>
      </c>
      <c r="C9" s="39">
        <v>9000</v>
      </c>
      <c r="D9" s="39">
        <v>9000</v>
      </c>
      <c r="G9" t="s">
        <v>41</v>
      </c>
      <c r="H9">
        <f>SUM(H5:H8)</f>
        <v>6000</v>
      </c>
      <c r="I9">
        <f t="shared" ref="I9:J9" si="1">SUM(I5:I8)</f>
        <v>9000</v>
      </c>
      <c r="J9">
        <f t="shared" si="1"/>
        <v>9000</v>
      </c>
    </row>
    <row r="11" spans="1:13">
      <c r="B11" s="66" t="s">
        <v>45</v>
      </c>
      <c r="C11" s="66"/>
      <c r="D11" s="66"/>
    </row>
    <row r="12" spans="1:13">
      <c r="A12" t="s">
        <v>31</v>
      </c>
      <c r="B12">
        <f>K5</f>
        <v>6000</v>
      </c>
      <c r="C12" s="3" t="s">
        <v>22</v>
      </c>
      <c r="D12">
        <f>E5</f>
        <v>6000</v>
      </c>
    </row>
    <row r="13" spans="1:13">
      <c r="A13" t="s">
        <v>32</v>
      </c>
      <c r="B13">
        <f t="shared" ref="B13:B15" si="2">K6</f>
        <v>6000</v>
      </c>
      <c r="C13" s="3" t="s">
        <v>22</v>
      </c>
      <c r="D13">
        <f t="shared" ref="D13:D15" si="3">E6</f>
        <v>6000</v>
      </c>
    </row>
    <row r="14" spans="1:13">
      <c r="A14" t="s">
        <v>33</v>
      </c>
      <c r="B14">
        <f t="shared" si="2"/>
        <v>6000</v>
      </c>
      <c r="C14" s="3" t="s">
        <v>22</v>
      </c>
      <c r="D14">
        <f t="shared" si="3"/>
        <v>6000</v>
      </c>
    </row>
    <row r="15" spans="1:13">
      <c r="A15" t="s">
        <v>34</v>
      </c>
      <c r="B15">
        <f t="shared" si="2"/>
        <v>6000</v>
      </c>
      <c r="C15" s="3" t="s">
        <v>22</v>
      </c>
      <c r="D15">
        <f t="shared" si="3"/>
        <v>6000</v>
      </c>
    </row>
    <row r="16" spans="1:13">
      <c r="A16" s="2" t="s">
        <v>35</v>
      </c>
      <c r="B16">
        <f>H9</f>
        <v>6000</v>
      </c>
      <c r="C16" s="3" t="s">
        <v>28</v>
      </c>
      <c r="D16">
        <f>B9</f>
        <v>9000</v>
      </c>
    </row>
    <row r="17" spans="1:4">
      <c r="A17" s="2" t="s">
        <v>36</v>
      </c>
      <c r="B17">
        <f>I9</f>
        <v>9000</v>
      </c>
      <c r="C17" s="3" t="s">
        <v>28</v>
      </c>
      <c r="D17">
        <f>C9</f>
        <v>9000</v>
      </c>
    </row>
    <row r="18" spans="1:4">
      <c r="A18" s="2" t="s">
        <v>37</v>
      </c>
      <c r="B18">
        <f>J9</f>
        <v>9000</v>
      </c>
      <c r="C18" s="3" t="s">
        <v>28</v>
      </c>
      <c r="D18">
        <f>D9</f>
        <v>9000</v>
      </c>
    </row>
  </sheetData>
  <mergeCells count="5">
    <mergeCell ref="B3:D3"/>
    <mergeCell ref="B2:D2"/>
    <mergeCell ref="H2:J2"/>
    <mergeCell ref="H3:J3"/>
    <mergeCell ref="B11:D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H19" sqref="H19"/>
    </sheetView>
  </sheetViews>
  <sheetFormatPr baseColWidth="10" defaultRowHeight="15" x14ac:dyDescent="0"/>
  <cols>
    <col min="6" max="6" width="12.6640625" bestFit="1" customWidth="1"/>
  </cols>
  <sheetData>
    <row r="1" spans="1:10">
      <c r="A1" s="1" t="s">
        <v>46</v>
      </c>
    </row>
    <row r="2" spans="1:10">
      <c r="A2" s="38"/>
      <c r="B2" s="66" t="s">
        <v>39</v>
      </c>
      <c r="C2" s="66"/>
      <c r="D2" s="66"/>
      <c r="E2" s="66"/>
      <c r="F2" s="66"/>
      <c r="G2" s="66"/>
      <c r="H2" s="66"/>
      <c r="I2" s="66"/>
    </row>
    <row r="3" spans="1:10">
      <c r="A3" s="1"/>
      <c r="B3" s="65" t="s">
        <v>47</v>
      </c>
      <c r="C3" s="65"/>
      <c r="D3" s="42"/>
      <c r="G3" s="65" t="s">
        <v>38</v>
      </c>
      <c r="H3" s="65"/>
      <c r="I3" s="65"/>
    </row>
    <row r="4" spans="1:10">
      <c r="A4" s="33" t="s">
        <v>30</v>
      </c>
      <c r="B4" s="3" t="s">
        <v>48</v>
      </c>
      <c r="C4" s="3" t="s">
        <v>49</v>
      </c>
      <c r="D4" s="3" t="s">
        <v>43</v>
      </c>
      <c r="E4" s="3"/>
      <c r="F4" s="43" t="str">
        <f>B3</f>
        <v>Pasteurization</v>
      </c>
      <c r="G4" s="3" t="s">
        <v>35</v>
      </c>
      <c r="H4" s="3" t="s">
        <v>36</v>
      </c>
      <c r="I4" s="3" t="s">
        <v>37</v>
      </c>
    </row>
    <row r="5" spans="1:10">
      <c r="A5" t="s">
        <v>31</v>
      </c>
      <c r="B5" s="54">
        <v>71</v>
      </c>
      <c r="C5" s="55">
        <v>60.7</v>
      </c>
      <c r="D5" s="39">
        <v>6000</v>
      </c>
      <c r="F5" s="44" t="s">
        <v>48</v>
      </c>
      <c r="G5" s="45">
        <v>7.4</v>
      </c>
      <c r="H5" s="46">
        <v>21.3</v>
      </c>
      <c r="I5" s="47">
        <v>5.6</v>
      </c>
    </row>
    <row r="6" spans="1:10">
      <c r="A6" t="s">
        <v>32</v>
      </c>
      <c r="B6" s="56">
        <v>58.1</v>
      </c>
      <c r="C6" s="57">
        <v>19.8</v>
      </c>
      <c r="D6" s="39">
        <v>6000</v>
      </c>
      <c r="F6" s="44" t="s">
        <v>49</v>
      </c>
      <c r="G6" s="48">
        <v>74.599999999999994</v>
      </c>
      <c r="H6" s="49">
        <v>49.9</v>
      </c>
      <c r="I6" s="50">
        <v>61.4</v>
      </c>
    </row>
    <row r="7" spans="1:10">
      <c r="A7" t="s">
        <v>33</v>
      </c>
      <c r="B7" s="56">
        <v>44.6</v>
      </c>
      <c r="C7" s="57">
        <v>28.1</v>
      </c>
      <c r="D7" s="39">
        <v>6000</v>
      </c>
      <c r="F7" t="s">
        <v>42</v>
      </c>
      <c r="G7">
        <v>9000</v>
      </c>
      <c r="H7">
        <v>9000</v>
      </c>
      <c r="I7">
        <v>9000</v>
      </c>
    </row>
    <row r="8" spans="1:10">
      <c r="A8" t="s">
        <v>34</v>
      </c>
      <c r="B8" s="58">
        <v>92.3</v>
      </c>
      <c r="C8" s="59">
        <v>95.9</v>
      </c>
      <c r="D8" s="39">
        <v>6000</v>
      </c>
    </row>
    <row r="9" spans="1:10">
      <c r="B9" s="39"/>
      <c r="C9" s="39"/>
    </row>
    <row r="11" spans="1:10">
      <c r="A11" s="38"/>
      <c r="B11" s="66" t="s">
        <v>40</v>
      </c>
      <c r="C11" s="66"/>
      <c r="D11" s="66"/>
      <c r="E11" s="66"/>
      <c r="F11" s="66"/>
      <c r="G11" s="66"/>
      <c r="H11" s="66"/>
      <c r="I11" s="66"/>
    </row>
    <row r="12" spans="1:10">
      <c r="A12" s="1"/>
      <c r="B12" s="65" t="s">
        <v>47</v>
      </c>
      <c r="C12" s="65"/>
      <c r="D12" s="42"/>
      <c r="G12" s="65" t="s">
        <v>38</v>
      </c>
      <c r="H12" s="65"/>
      <c r="I12" s="65"/>
    </row>
    <row r="13" spans="1:10">
      <c r="A13" s="33" t="s">
        <v>30</v>
      </c>
      <c r="B13" s="3" t="s">
        <v>48</v>
      </c>
      <c r="C13" s="3" t="s">
        <v>49</v>
      </c>
      <c r="D13" s="3" t="s">
        <v>43</v>
      </c>
      <c r="E13" s="3"/>
      <c r="F13" s="43" t="str">
        <f>B12</f>
        <v>Pasteurization</v>
      </c>
      <c r="G13" s="3" t="s">
        <v>35</v>
      </c>
      <c r="H13" s="3" t="s">
        <v>36</v>
      </c>
      <c r="I13" s="3" t="s">
        <v>37</v>
      </c>
    </row>
    <row r="14" spans="1:10">
      <c r="A14" t="s">
        <v>31</v>
      </c>
      <c r="B14" s="16">
        <v>6000</v>
      </c>
      <c r="C14" s="16">
        <v>0</v>
      </c>
      <c r="D14" s="39">
        <f>SUM(B14:C14)</f>
        <v>6000</v>
      </c>
      <c r="F14" s="44" t="s">
        <v>48</v>
      </c>
      <c r="G14" s="51">
        <v>9000</v>
      </c>
      <c r="H14" s="51">
        <v>0</v>
      </c>
      <c r="I14" s="51">
        <v>9000</v>
      </c>
      <c r="J14">
        <f>SUM(G14:I14)</f>
        <v>18000</v>
      </c>
    </row>
    <row r="15" spans="1:10">
      <c r="A15" t="s">
        <v>32</v>
      </c>
      <c r="B15" s="16">
        <v>0</v>
      </c>
      <c r="C15" s="16">
        <v>6000</v>
      </c>
      <c r="D15" s="39">
        <f t="shared" ref="D15:D17" si="0">SUM(B15:C15)</f>
        <v>6000</v>
      </c>
      <c r="F15" s="44" t="s">
        <v>49</v>
      </c>
      <c r="G15" s="51">
        <v>0</v>
      </c>
      <c r="H15" s="51">
        <v>6000</v>
      </c>
      <c r="I15" s="51">
        <v>0</v>
      </c>
      <c r="J15">
        <f>SUM(G15:I15)</f>
        <v>6000</v>
      </c>
    </row>
    <row r="16" spans="1:10">
      <c r="A16" t="s">
        <v>33</v>
      </c>
      <c r="B16" s="16">
        <v>6000</v>
      </c>
      <c r="C16" s="16">
        <v>0</v>
      </c>
      <c r="D16" s="39">
        <f t="shared" si="0"/>
        <v>6000</v>
      </c>
      <c r="F16" t="s">
        <v>42</v>
      </c>
      <c r="G16">
        <f>SUM(G14:G15)</f>
        <v>9000</v>
      </c>
      <c r="H16">
        <f t="shared" ref="H16:I16" si="1">SUM(H14:H15)</f>
        <v>6000</v>
      </c>
      <c r="I16">
        <f t="shared" si="1"/>
        <v>9000</v>
      </c>
    </row>
    <row r="17" spans="1:13">
      <c r="A17" t="s">
        <v>34</v>
      </c>
      <c r="B17" s="16">
        <v>6000</v>
      </c>
      <c r="C17" s="16">
        <v>0</v>
      </c>
      <c r="D17" s="39">
        <f t="shared" si="0"/>
        <v>6000</v>
      </c>
    </row>
    <row r="18" spans="1:13" ht="16" thickBot="1">
      <c r="A18" t="s">
        <v>42</v>
      </c>
      <c r="B18" s="39">
        <f>SUM(B14:B17)</f>
        <v>18000</v>
      </c>
      <c r="C18" s="39">
        <f>SUM(C14:C17)</f>
        <v>6000</v>
      </c>
    </row>
    <row r="19" spans="1:13" ht="16" thickBot="1">
      <c r="F19" t="s">
        <v>44</v>
      </c>
      <c r="G19" s="40">
        <f>(SUMPRODUCT(B14:C17,B5:C8)+SUMPRODUCT(G14:I15,G5:I6))*0.01</f>
        <v>17826</v>
      </c>
    </row>
    <row r="20" spans="1:13">
      <c r="B20" s="66" t="s">
        <v>45</v>
      </c>
      <c r="C20" s="66"/>
      <c r="D20" s="66"/>
    </row>
    <row r="21" spans="1:13">
      <c r="A21" t="s">
        <v>31</v>
      </c>
      <c r="B21">
        <f>D14</f>
        <v>6000</v>
      </c>
      <c r="C21" s="3" t="s">
        <v>22</v>
      </c>
      <c r="D21">
        <f>D5</f>
        <v>6000</v>
      </c>
    </row>
    <row r="22" spans="1:13">
      <c r="A22" t="s">
        <v>32</v>
      </c>
      <c r="B22">
        <f t="shared" ref="B22:B24" si="2">D15</f>
        <v>6000</v>
      </c>
      <c r="C22" s="3" t="s">
        <v>22</v>
      </c>
      <c r="D22">
        <f t="shared" ref="D22:D24" si="3">D6</f>
        <v>6000</v>
      </c>
    </row>
    <row r="23" spans="1:13">
      <c r="A23" t="s">
        <v>33</v>
      </c>
      <c r="B23">
        <f t="shared" si="2"/>
        <v>6000</v>
      </c>
      <c r="C23" s="3" t="s">
        <v>22</v>
      </c>
      <c r="D23">
        <f t="shared" si="3"/>
        <v>6000</v>
      </c>
    </row>
    <row r="24" spans="1:13">
      <c r="A24" t="s">
        <v>34</v>
      </c>
      <c r="B24">
        <f t="shared" si="2"/>
        <v>6000</v>
      </c>
      <c r="C24" s="3" t="s">
        <v>22</v>
      </c>
      <c r="D24">
        <f t="shared" si="3"/>
        <v>6000</v>
      </c>
      <c r="G24" s="38"/>
      <c r="H24" s="66"/>
      <c r="I24" s="66"/>
      <c r="J24" s="66"/>
    </row>
    <row r="25" spans="1:13">
      <c r="A25" s="44" t="s">
        <v>48</v>
      </c>
      <c r="B25">
        <f>B18</f>
        <v>18000</v>
      </c>
      <c r="C25" s="3" t="s">
        <v>22</v>
      </c>
      <c r="D25">
        <f>J14</f>
        <v>18000</v>
      </c>
      <c r="G25" s="1"/>
    </row>
    <row r="26" spans="1:13">
      <c r="A26" s="44" t="s">
        <v>49</v>
      </c>
      <c r="B26">
        <f>C18</f>
        <v>6000</v>
      </c>
      <c r="C26" s="3" t="s">
        <v>22</v>
      </c>
      <c r="D26">
        <f>J15</f>
        <v>6000</v>
      </c>
      <c r="F26" s="33"/>
      <c r="G26" s="14"/>
      <c r="H26" s="14"/>
      <c r="I26" s="14"/>
      <c r="J26" s="39"/>
      <c r="K26" s="39"/>
      <c r="L26" s="14"/>
      <c r="M26" s="39"/>
    </row>
    <row r="27" spans="1:13">
      <c r="A27" s="2" t="s">
        <v>35</v>
      </c>
      <c r="B27">
        <f>G16</f>
        <v>9000</v>
      </c>
      <c r="C27" s="3" t="s">
        <v>28</v>
      </c>
      <c r="D27">
        <f>G7</f>
        <v>9000</v>
      </c>
      <c r="G27" s="39"/>
      <c r="H27" s="39"/>
      <c r="I27" s="39"/>
      <c r="J27" s="39"/>
      <c r="K27" s="39"/>
      <c r="L27" s="52"/>
      <c r="M27" s="39"/>
    </row>
    <row r="28" spans="1:13">
      <c r="A28" s="2" t="s">
        <v>36</v>
      </c>
      <c r="B28">
        <f>H16</f>
        <v>6000</v>
      </c>
      <c r="C28" s="3" t="s">
        <v>28</v>
      </c>
      <c r="D28">
        <f>H7</f>
        <v>9000</v>
      </c>
      <c r="G28" s="39"/>
      <c r="H28" s="39"/>
      <c r="I28" s="39"/>
      <c r="J28" s="39"/>
      <c r="K28" s="39"/>
      <c r="L28" s="39"/>
      <c r="M28" s="39"/>
    </row>
    <row r="29" spans="1:13">
      <c r="A29" s="2" t="s">
        <v>37</v>
      </c>
      <c r="B29">
        <f>I16</f>
        <v>9000</v>
      </c>
      <c r="C29" s="3" t="s">
        <v>28</v>
      </c>
      <c r="D29">
        <f>I7</f>
        <v>9000</v>
      </c>
      <c r="G29" s="39"/>
      <c r="H29" s="39"/>
      <c r="I29" s="39"/>
      <c r="J29" s="39"/>
      <c r="K29" s="39"/>
      <c r="L29" s="39"/>
      <c r="M29" s="39"/>
    </row>
    <row r="30" spans="1:13">
      <c r="G30" s="39"/>
      <c r="H30" s="39"/>
      <c r="I30" s="39"/>
      <c r="J30" s="39"/>
      <c r="K30" s="39"/>
      <c r="L30" s="39"/>
      <c r="M30" s="39"/>
    </row>
    <row r="31" spans="1:13">
      <c r="G31" s="39"/>
      <c r="H31" s="39"/>
      <c r="I31" s="39"/>
      <c r="J31" s="39"/>
      <c r="K31" s="39"/>
      <c r="L31" s="39"/>
      <c r="M31" s="39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</sheetData>
  <mergeCells count="8">
    <mergeCell ref="H24:J24"/>
    <mergeCell ref="G3:I3"/>
    <mergeCell ref="B20:D20"/>
    <mergeCell ref="B3:C3"/>
    <mergeCell ref="B2:I2"/>
    <mergeCell ref="B11:I11"/>
    <mergeCell ref="B12:C12"/>
    <mergeCell ref="G12:I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20" sqref="G20"/>
    </sheetView>
  </sheetViews>
  <sheetFormatPr baseColWidth="10" defaultRowHeight="15" x14ac:dyDescent="0"/>
  <cols>
    <col min="6" max="6" width="12.6640625" bestFit="1" customWidth="1"/>
  </cols>
  <sheetData>
    <row r="1" spans="1:10">
      <c r="A1" s="1" t="s">
        <v>46</v>
      </c>
    </row>
    <row r="2" spans="1:10">
      <c r="A2" s="38"/>
      <c r="B2" s="66" t="s">
        <v>39</v>
      </c>
      <c r="C2" s="66"/>
      <c r="D2" s="66"/>
      <c r="E2" s="66"/>
      <c r="F2" s="66"/>
      <c r="G2" s="66"/>
      <c r="H2" s="66"/>
      <c r="I2" s="66"/>
    </row>
    <row r="3" spans="1:10">
      <c r="A3" s="1"/>
      <c r="B3" s="65" t="s">
        <v>47</v>
      </c>
      <c r="C3" s="65"/>
      <c r="D3" s="42"/>
      <c r="G3" s="65" t="s">
        <v>38</v>
      </c>
      <c r="H3" s="65"/>
      <c r="I3" s="65"/>
    </row>
    <row r="4" spans="1:10">
      <c r="A4" s="33" t="s">
        <v>30</v>
      </c>
      <c r="B4" s="3" t="s">
        <v>48</v>
      </c>
      <c r="C4" s="3" t="s">
        <v>49</v>
      </c>
      <c r="D4" s="3" t="s">
        <v>43</v>
      </c>
      <c r="E4" s="3"/>
      <c r="F4" s="43" t="str">
        <f>B3</f>
        <v>Pasteurization</v>
      </c>
      <c r="G4" s="3" t="s">
        <v>35</v>
      </c>
      <c r="H4" s="3" t="s">
        <v>36</v>
      </c>
      <c r="I4" s="3" t="s">
        <v>37</v>
      </c>
    </row>
    <row r="5" spans="1:10">
      <c r="A5" t="s">
        <v>31</v>
      </c>
      <c r="B5" s="4">
        <v>71</v>
      </c>
      <c r="C5" s="5">
        <v>60.7</v>
      </c>
      <c r="D5" s="39">
        <v>6000</v>
      </c>
      <c r="F5" s="44" t="s">
        <v>48</v>
      </c>
      <c r="G5" s="45">
        <v>7.4</v>
      </c>
      <c r="H5" s="46">
        <v>21.3</v>
      </c>
      <c r="I5" s="47">
        <v>5.6</v>
      </c>
    </row>
    <row r="6" spans="1:10">
      <c r="A6" t="s">
        <v>32</v>
      </c>
      <c r="B6" s="6">
        <v>58.1</v>
      </c>
      <c r="C6" s="7">
        <v>19.8</v>
      </c>
      <c r="D6" s="39">
        <v>6000</v>
      </c>
      <c r="F6" s="44" t="s">
        <v>49</v>
      </c>
      <c r="G6" s="48">
        <v>74.599999999999994</v>
      </c>
      <c r="H6" s="49">
        <v>49.9</v>
      </c>
      <c r="I6" s="50">
        <v>61.4</v>
      </c>
    </row>
    <row r="7" spans="1:10">
      <c r="A7" t="s">
        <v>33</v>
      </c>
      <c r="B7" s="6">
        <v>44.6</v>
      </c>
      <c r="C7" s="7">
        <v>28.1</v>
      </c>
      <c r="D7" s="39">
        <v>6000</v>
      </c>
      <c r="F7" t="s">
        <v>42</v>
      </c>
      <c r="G7">
        <v>9000</v>
      </c>
      <c r="H7">
        <v>9000</v>
      </c>
      <c r="I7">
        <v>9000</v>
      </c>
    </row>
    <row r="8" spans="1:10">
      <c r="A8" t="s">
        <v>34</v>
      </c>
      <c r="B8" s="8">
        <v>92.3</v>
      </c>
      <c r="C8" s="9">
        <v>95.9</v>
      </c>
      <c r="D8" s="39">
        <v>6000</v>
      </c>
    </row>
    <row r="9" spans="1:10">
      <c r="A9" t="s">
        <v>42</v>
      </c>
      <c r="B9" s="53">
        <v>15000</v>
      </c>
      <c r="C9" s="53">
        <v>15000</v>
      </c>
    </row>
    <row r="11" spans="1:10">
      <c r="A11" s="38"/>
      <c r="B11" s="66" t="s">
        <v>40</v>
      </c>
      <c r="C11" s="66"/>
      <c r="D11" s="66"/>
      <c r="E11" s="66"/>
      <c r="F11" s="66"/>
      <c r="G11" s="66"/>
      <c r="H11" s="66"/>
      <c r="I11" s="66"/>
    </row>
    <row r="12" spans="1:10">
      <c r="A12" s="1"/>
      <c r="B12" s="65" t="s">
        <v>47</v>
      </c>
      <c r="C12" s="65"/>
      <c r="D12" s="42"/>
      <c r="G12" s="65" t="s">
        <v>38</v>
      </c>
      <c r="H12" s="65"/>
      <c r="I12" s="65"/>
    </row>
    <row r="13" spans="1:10">
      <c r="A13" s="33" t="s">
        <v>30</v>
      </c>
      <c r="B13" s="3" t="s">
        <v>48</v>
      </c>
      <c r="C13" s="3" t="s">
        <v>49</v>
      </c>
      <c r="D13" s="3" t="s">
        <v>43</v>
      </c>
      <c r="E13" s="3"/>
      <c r="F13" s="43" t="str">
        <f>B12</f>
        <v>Pasteurization</v>
      </c>
      <c r="G13" s="3" t="s">
        <v>35</v>
      </c>
      <c r="H13" s="3" t="s">
        <v>36</v>
      </c>
      <c r="I13" s="3" t="s">
        <v>37</v>
      </c>
    </row>
    <row r="14" spans="1:10">
      <c r="A14" t="s">
        <v>31</v>
      </c>
      <c r="B14" s="16">
        <v>6000</v>
      </c>
      <c r="C14" s="16">
        <v>0</v>
      </c>
      <c r="D14" s="39">
        <f>SUM(B14:C14)</f>
        <v>6000</v>
      </c>
      <c r="F14" s="44" t="s">
        <v>48</v>
      </c>
      <c r="G14" s="51">
        <v>6000</v>
      </c>
      <c r="H14" s="51">
        <v>0</v>
      </c>
      <c r="I14" s="51">
        <v>9000</v>
      </c>
      <c r="J14">
        <f>SUM(G14:I14)</f>
        <v>15000</v>
      </c>
    </row>
    <row r="15" spans="1:10">
      <c r="A15" t="s">
        <v>32</v>
      </c>
      <c r="B15" s="16">
        <v>0</v>
      </c>
      <c r="C15" s="16">
        <v>6000</v>
      </c>
      <c r="D15" s="39">
        <f t="shared" ref="D15:D17" si="0">SUM(B15:C15)</f>
        <v>6000</v>
      </c>
      <c r="F15" s="44" t="s">
        <v>49</v>
      </c>
      <c r="G15" s="51">
        <v>0</v>
      </c>
      <c r="H15" s="51">
        <v>9000</v>
      </c>
      <c r="I15" s="51">
        <v>0</v>
      </c>
      <c r="J15">
        <f>SUM(G15:I15)</f>
        <v>9000</v>
      </c>
    </row>
    <row r="16" spans="1:10">
      <c r="A16" t="s">
        <v>33</v>
      </c>
      <c r="B16" s="16">
        <v>3000</v>
      </c>
      <c r="C16" s="16">
        <v>3000</v>
      </c>
      <c r="D16" s="39">
        <f t="shared" si="0"/>
        <v>6000</v>
      </c>
      <c r="F16" t="s">
        <v>42</v>
      </c>
      <c r="G16">
        <f>SUM(G14:G15)</f>
        <v>6000</v>
      </c>
      <c r="H16">
        <f t="shared" ref="H16:I16" si="1">SUM(H14:H15)</f>
        <v>9000</v>
      </c>
      <c r="I16">
        <f t="shared" si="1"/>
        <v>9000</v>
      </c>
    </row>
    <row r="17" spans="1:13">
      <c r="A17" t="s">
        <v>34</v>
      </c>
      <c r="B17" s="16">
        <v>6000</v>
      </c>
      <c r="C17" s="16">
        <v>0</v>
      </c>
      <c r="D17" s="39">
        <f t="shared" si="0"/>
        <v>6000</v>
      </c>
    </row>
    <row r="18" spans="1:13" ht="16" thickBot="1">
      <c r="A18" t="s">
        <v>42</v>
      </c>
      <c r="B18" s="39">
        <f>SUM(B14:B17)</f>
        <v>15000</v>
      </c>
      <c r="C18" s="39">
        <f>SUM(C14:C17)</f>
        <v>9000</v>
      </c>
    </row>
    <row r="19" spans="1:13" ht="16" thickBot="1">
      <c r="F19" t="s">
        <v>44</v>
      </c>
      <c r="G19" s="40">
        <f>(SUMPRODUCT(B14:C17,B5:C8)+SUMPRODUCT(G14:I15,G5:I6))*0.01</f>
        <v>18606</v>
      </c>
    </row>
    <row r="20" spans="1:13">
      <c r="B20" s="66" t="s">
        <v>45</v>
      </c>
      <c r="C20" s="66"/>
      <c r="D20" s="66"/>
    </row>
    <row r="21" spans="1:13">
      <c r="A21" t="s">
        <v>31</v>
      </c>
      <c r="B21">
        <f>D14</f>
        <v>6000</v>
      </c>
      <c r="C21" s="3" t="s">
        <v>22</v>
      </c>
      <c r="D21">
        <f>D5</f>
        <v>6000</v>
      </c>
    </row>
    <row r="22" spans="1:13">
      <c r="A22" t="s">
        <v>32</v>
      </c>
      <c r="B22">
        <f t="shared" ref="B22:B24" si="2">D15</f>
        <v>6000</v>
      </c>
      <c r="C22" s="3" t="s">
        <v>22</v>
      </c>
      <c r="D22">
        <f t="shared" ref="D22:D24" si="3">D6</f>
        <v>6000</v>
      </c>
    </row>
    <row r="23" spans="1:13">
      <c r="A23" t="s">
        <v>33</v>
      </c>
      <c r="B23">
        <f t="shared" si="2"/>
        <v>6000</v>
      </c>
      <c r="C23" s="3" t="s">
        <v>22</v>
      </c>
      <c r="D23">
        <f t="shared" si="3"/>
        <v>6000</v>
      </c>
    </row>
    <row r="24" spans="1:13">
      <c r="A24" t="s">
        <v>34</v>
      </c>
      <c r="B24">
        <f t="shared" si="2"/>
        <v>6000</v>
      </c>
      <c r="C24" s="3" t="s">
        <v>22</v>
      </c>
      <c r="D24">
        <f t="shared" si="3"/>
        <v>6000</v>
      </c>
      <c r="G24" s="38"/>
      <c r="H24" s="66"/>
      <c r="I24" s="66"/>
      <c r="J24" s="66"/>
    </row>
    <row r="25" spans="1:13">
      <c r="A25" s="44" t="s">
        <v>48</v>
      </c>
      <c r="B25">
        <f>B18</f>
        <v>15000</v>
      </c>
      <c r="C25" s="3" t="s">
        <v>22</v>
      </c>
      <c r="D25">
        <f>J14</f>
        <v>15000</v>
      </c>
      <c r="G25" s="1"/>
    </row>
    <row r="26" spans="1:13">
      <c r="A26" s="44" t="s">
        <v>49</v>
      </c>
      <c r="B26">
        <f>C18</f>
        <v>9000</v>
      </c>
      <c r="C26" s="3" t="s">
        <v>22</v>
      </c>
      <c r="D26">
        <f>J15</f>
        <v>9000</v>
      </c>
      <c r="F26" s="33"/>
      <c r="G26" s="14"/>
      <c r="H26" s="14"/>
      <c r="I26" s="14"/>
      <c r="J26" s="39"/>
      <c r="K26" s="39"/>
      <c r="L26" s="14"/>
      <c r="M26" s="39"/>
    </row>
    <row r="27" spans="1:13">
      <c r="A27" s="2" t="s">
        <v>35</v>
      </c>
      <c r="B27">
        <f>G16</f>
        <v>6000</v>
      </c>
      <c r="C27" s="3" t="s">
        <v>28</v>
      </c>
      <c r="D27">
        <f>G7</f>
        <v>9000</v>
      </c>
      <c r="G27" s="39"/>
      <c r="H27" s="39"/>
      <c r="I27" s="39"/>
      <c r="J27" s="39"/>
      <c r="K27" s="39"/>
      <c r="L27" s="52"/>
      <c r="M27" s="39"/>
    </row>
    <row r="28" spans="1:13">
      <c r="A28" s="2" t="s">
        <v>36</v>
      </c>
      <c r="B28">
        <f>H16</f>
        <v>9000</v>
      </c>
      <c r="C28" s="3" t="s">
        <v>28</v>
      </c>
      <c r="D28">
        <f>H7</f>
        <v>9000</v>
      </c>
      <c r="G28" s="39"/>
      <c r="H28" s="39"/>
      <c r="I28" s="39"/>
      <c r="J28" s="39"/>
      <c r="K28" s="39"/>
      <c r="L28" s="39"/>
      <c r="M28" s="39"/>
    </row>
    <row r="29" spans="1:13">
      <c r="A29" s="2" t="s">
        <v>37</v>
      </c>
      <c r="B29">
        <f>I16</f>
        <v>9000</v>
      </c>
      <c r="C29" s="3" t="s">
        <v>28</v>
      </c>
      <c r="D29">
        <f>I7</f>
        <v>9000</v>
      </c>
      <c r="G29" s="39"/>
      <c r="H29" s="39"/>
      <c r="I29" s="39"/>
      <c r="J29" s="39"/>
      <c r="K29" s="39"/>
      <c r="L29" s="39"/>
      <c r="M29" s="39"/>
    </row>
    <row r="30" spans="1:13">
      <c r="B30" s="66" t="s">
        <v>50</v>
      </c>
      <c r="C30" s="66"/>
      <c r="D30" s="66"/>
      <c r="G30" s="39"/>
      <c r="H30" s="39"/>
      <c r="I30" s="39"/>
      <c r="J30" s="39"/>
      <c r="K30" s="39"/>
      <c r="L30" s="39"/>
      <c r="M30" s="39"/>
    </row>
    <row r="31" spans="1:13">
      <c r="A31" s="44" t="s">
        <v>48</v>
      </c>
      <c r="B31">
        <f>B18</f>
        <v>15000</v>
      </c>
      <c r="C31" s="3" t="s">
        <v>28</v>
      </c>
      <c r="D31">
        <f>B9</f>
        <v>15000</v>
      </c>
      <c r="G31" s="39"/>
      <c r="H31" s="39"/>
      <c r="I31" s="39"/>
      <c r="J31" s="39"/>
      <c r="K31" s="39"/>
      <c r="L31" s="39"/>
      <c r="M31" s="39"/>
    </row>
    <row r="32" spans="1:13">
      <c r="A32" s="44" t="s">
        <v>49</v>
      </c>
      <c r="B32">
        <f>C18</f>
        <v>9000</v>
      </c>
      <c r="C32" s="3" t="s">
        <v>28</v>
      </c>
      <c r="D32">
        <f>C9</f>
        <v>15000</v>
      </c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</sheetData>
  <mergeCells count="9">
    <mergeCell ref="B20:D20"/>
    <mergeCell ref="H24:J24"/>
    <mergeCell ref="B30:D30"/>
    <mergeCell ref="B2:I2"/>
    <mergeCell ref="B3:C3"/>
    <mergeCell ref="G3:I3"/>
    <mergeCell ref="B11:I11"/>
    <mergeCell ref="B12:C12"/>
    <mergeCell ref="G12:I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N4" sqref="N4"/>
    </sheetView>
  </sheetViews>
  <sheetFormatPr baseColWidth="10" defaultRowHeight="15" x14ac:dyDescent="0"/>
  <cols>
    <col min="2" max="2" width="5.1640625" bestFit="1" customWidth="1"/>
    <col min="3" max="5" width="4.1640625" bestFit="1" customWidth="1"/>
  </cols>
  <sheetData>
    <row r="1" spans="1:14">
      <c r="A1" s="67" t="s">
        <v>51</v>
      </c>
      <c r="B1" s="67"/>
    </row>
    <row r="2" spans="1:14">
      <c r="B2" s="65" t="s">
        <v>56</v>
      </c>
      <c r="C2" s="65"/>
      <c r="D2" s="65"/>
      <c r="E2" s="65"/>
      <c r="H2" s="65" t="s">
        <v>56</v>
      </c>
      <c r="I2" s="65"/>
      <c r="J2" s="65"/>
      <c r="K2" s="65"/>
    </row>
    <row r="3" spans="1:14" ht="16" thickBot="1">
      <c r="A3" s="37" t="s">
        <v>52</v>
      </c>
      <c r="B3" s="3">
        <v>1</v>
      </c>
      <c r="C3" s="3">
        <v>2</v>
      </c>
      <c r="D3" s="3">
        <v>3</v>
      </c>
      <c r="E3" s="3">
        <v>4</v>
      </c>
      <c r="G3" s="37" t="s">
        <v>52</v>
      </c>
      <c r="H3" s="3">
        <v>1</v>
      </c>
      <c r="I3" s="3">
        <v>2</v>
      </c>
      <c r="J3" s="3">
        <v>3</v>
      </c>
      <c r="K3" s="3">
        <v>4</v>
      </c>
      <c r="N3" t="s">
        <v>44</v>
      </c>
    </row>
    <row r="4" spans="1:14" ht="16" thickBot="1">
      <c r="A4" t="s">
        <v>6</v>
      </c>
      <c r="B4">
        <v>190</v>
      </c>
      <c r="C4">
        <v>175</v>
      </c>
      <c r="D4">
        <v>125</v>
      </c>
      <c r="E4">
        <v>230</v>
      </c>
      <c r="G4" t="s">
        <v>6</v>
      </c>
      <c r="H4" s="16">
        <v>0</v>
      </c>
      <c r="I4" s="16">
        <v>1</v>
      </c>
      <c r="J4" s="16">
        <v>0</v>
      </c>
      <c r="K4" s="16">
        <v>0</v>
      </c>
      <c r="L4">
        <f>SUM(H4:K4)</f>
        <v>1</v>
      </c>
      <c r="N4" s="40">
        <f>SUMPRODUCT(B4:E9,H4:K9)</f>
        <v>695</v>
      </c>
    </row>
    <row r="5" spans="1:14">
      <c r="A5" t="s">
        <v>7</v>
      </c>
      <c r="B5">
        <v>150</v>
      </c>
      <c r="C5">
        <v>235</v>
      </c>
      <c r="D5">
        <v>155</v>
      </c>
      <c r="E5">
        <v>220</v>
      </c>
      <c r="G5" t="s">
        <v>7</v>
      </c>
      <c r="H5" s="16">
        <v>1</v>
      </c>
      <c r="I5" s="16">
        <v>0</v>
      </c>
      <c r="J5" s="16">
        <v>0</v>
      </c>
      <c r="K5" s="16">
        <v>0</v>
      </c>
      <c r="L5">
        <f t="shared" ref="L5:L9" si="0">SUM(H5:K5)</f>
        <v>1</v>
      </c>
    </row>
    <row r="6" spans="1:14">
      <c r="A6" t="s">
        <v>8</v>
      </c>
      <c r="B6">
        <v>210</v>
      </c>
      <c r="C6">
        <v>225</v>
      </c>
      <c r="D6">
        <v>135</v>
      </c>
      <c r="E6">
        <v>260</v>
      </c>
      <c r="G6" t="s">
        <v>8</v>
      </c>
      <c r="H6" s="16">
        <v>0</v>
      </c>
      <c r="I6" s="16">
        <v>0</v>
      </c>
      <c r="J6" s="16">
        <v>0</v>
      </c>
      <c r="K6" s="16">
        <v>0</v>
      </c>
      <c r="L6">
        <f t="shared" si="0"/>
        <v>0</v>
      </c>
    </row>
    <row r="7" spans="1:14">
      <c r="A7" t="s">
        <v>53</v>
      </c>
      <c r="B7">
        <v>170</v>
      </c>
      <c r="C7">
        <v>185</v>
      </c>
      <c r="D7">
        <v>190</v>
      </c>
      <c r="E7">
        <v>280</v>
      </c>
      <c r="G7" t="s">
        <v>53</v>
      </c>
      <c r="H7" s="16">
        <v>0</v>
      </c>
      <c r="I7" s="16">
        <v>0</v>
      </c>
      <c r="J7" s="16">
        <v>0</v>
      </c>
      <c r="K7" s="16">
        <v>0</v>
      </c>
      <c r="L7">
        <f t="shared" si="0"/>
        <v>0</v>
      </c>
    </row>
    <row r="8" spans="1:14">
      <c r="A8" t="s">
        <v>54</v>
      </c>
      <c r="B8">
        <v>220</v>
      </c>
      <c r="C8">
        <v>190</v>
      </c>
      <c r="D8">
        <v>140</v>
      </c>
      <c r="E8">
        <v>240</v>
      </c>
      <c r="G8" t="s">
        <v>54</v>
      </c>
      <c r="H8" s="16">
        <v>0</v>
      </c>
      <c r="I8" s="16">
        <v>0</v>
      </c>
      <c r="J8" s="16">
        <v>0</v>
      </c>
      <c r="K8" s="16">
        <v>1</v>
      </c>
      <c r="L8">
        <f t="shared" si="0"/>
        <v>1</v>
      </c>
    </row>
    <row r="9" spans="1:14">
      <c r="A9" t="s">
        <v>55</v>
      </c>
      <c r="B9">
        <v>270</v>
      </c>
      <c r="C9">
        <v>200</v>
      </c>
      <c r="D9">
        <v>130</v>
      </c>
      <c r="E9">
        <v>260</v>
      </c>
      <c r="G9" t="s">
        <v>55</v>
      </c>
      <c r="H9" s="16">
        <v>0</v>
      </c>
      <c r="I9" s="16">
        <v>0</v>
      </c>
      <c r="J9" s="16">
        <v>1</v>
      </c>
      <c r="K9" s="16">
        <v>0</v>
      </c>
      <c r="L9">
        <f t="shared" si="0"/>
        <v>1</v>
      </c>
    </row>
    <row r="10" spans="1:14">
      <c r="H10">
        <f>SUM(H4:H9)</f>
        <v>1</v>
      </c>
      <c r="I10">
        <f t="shared" ref="I10:K10" si="1">SUM(I4:I9)</f>
        <v>1</v>
      </c>
      <c r="J10">
        <f t="shared" si="1"/>
        <v>1</v>
      </c>
      <c r="K10">
        <f t="shared" si="1"/>
        <v>1</v>
      </c>
    </row>
    <row r="12" spans="1:14">
      <c r="A12" s="37" t="s">
        <v>52</v>
      </c>
    </row>
    <row r="13" spans="1:14">
      <c r="A13" t="s">
        <v>6</v>
      </c>
      <c r="B13">
        <f>L4</f>
        <v>1</v>
      </c>
      <c r="C13" t="s">
        <v>28</v>
      </c>
      <c r="D13">
        <f>1</f>
        <v>1</v>
      </c>
    </row>
    <row r="14" spans="1:14">
      <c r="A14" t="s">
        <v>7</v>
      </c>
      <c r="B14">
        <f t="shared" ref="B14:B18" si="2">L5</f>
        <v>1</v>
      </c>
      <c r="C14" t="s">
        <v>28</v>
      </c>
      <c r="D14">
        <f>1</f>
        <v>1</v>
      </c>
    </row>
    <row r="15" spans="1:14">
      <c r="A15" t="s">
        <v>8</v>
      </c>
      <c r="B15">
        <f t="shared" si="2"/>
        <v>0</v>
      </c>
      <c r="C15" t="s">
        <v>28</v>
      </c>
      <c r="D15">
        <f>1</f>
        <v>1</v>
      </c>
    </row>
    <row r="16" spans="1:14">
      <c r="A16" t="s">
        <v>53</v>
      </c>
      <c r="B16">
        <f t="shared" si="2"/>
        <v>0</v>
      </c>
      <c r="C16" t="s">
        <v>28</v>
      </c>
      <c r="D16">
        <f>1</f>
        <v>1</v>
      </c>
    </row>
    <row r="17" spans="1:4">
      <c r="A17" t="s">
        <v>54</v>
      </c>
      <c r="B17">
        <f t="shared" si="2"/>
        <v>1</v>
      </c>
      <c r="C17" t="s">
        <v>28</v>
      </c>
      <c r="D17">
        <f>1</f>
        <v>1</v>
      </c>
    </row>
    <row r="18" spans="1:4">
      <c r="A18" t="s">
        <v>55</v>
      </c>
      <c r="B18">
        <f t="shared" si="2"/>
        <v>1</v>
      </c>
      <c r="C18" t="s">
        <v>28</v>
      </c>
      <c r="D18">
        <f>1</f>
        <v>1</v>
      </c>
    </row>
    <row r="19" spans="1:4">
      <c r="A19" t="s">
        <v>57</v>
      </c>
    </row>
    <row r="20" spans="1:4">
      <c r="A20">
        <v>1</v>
      </c>
      <c r="B20">
        <f>H10</f>
        <v>1</v>
      </c>
      <c r="C20" t="s">
        <v>22</v>
      </c>
      <c r="D20">
        <f>1</f>
        <v>1</v>
      </c>
    </row>
    <row r="21" spans="1:4">
      <c r="A21">
        <v>2</v>
      </c>
      <c r="B21">
        <f>I10</f>
        <v>1</v>
      </c>
      <c r="C21" t="s">
        <v>22</v>
      </c>
      <c r="D21">
        <f>1</f>
        <v>1</v>
      </c>
    </row>
    <row r="22" spans="1:4">
      <c r="A22">
        <v>3</v>
      </c>
      <c r="B22">
        <f>J10</f>
        <v>1</v>
      </c>
      <c r="C22" t="s">
        <v>22</v>
      </c>
      <c r="D22">
        <f>1</f>
        <v>1</v>
      </c>
    </row>
    <row r="23" spans="1:4">
      <c r="A23">
        <v>4</v>
      </c>
      <c r="B23">
        <f>K10</f>
        <v>1</v>
      </c>
      <c r="C23" t="s">
        <v>22</v>
      </c>
      <c r="D23">
        <f>1</f>
        <v>1</v>
      </c>
    </row>
  </sheetData>
  <mergeCells count="3">
    <mergeCell ref="A1:B1"/>
    <mergeCell ref="B2:E2"/>
    <mergeCell ref="H2:K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17" sqref="D17"/>
    </sheetView>
  </sheetViews>
  <sheetFormatPr baseColWidth="10" defaultRowHeight="15" x14ac:dyDescent="0"/>
  <cols>
    <col min="2" max="2" width="5.1640625" bestFit="1" customWidth="1"/>
    <col min="3" max="5" width="4.1640625" bestFit="1" customWidth="1"/>
  </cols>
  <sheetData>
    <row r="1" spans="1:14">
      <c r="A1" s="67" t="s">
        <v>51</v>
      </c>
      <c r="B1" s="67"/>
    </row>
    <row r="2" spans="1:14">
      <c r="B2" s="65" t="s">
        <v>56</v>
      </c>
      <c r="C2" s="65"/>
      <c r="D2" s="65"/>
      <c r="E2" s="65"/>
      <c r="H2" s="65" t="s">
        <v>56</v>
      </c>
      <c r="I2" s="65"/>
      <c r="J2" s="65"/>
      <c r="K2" s="65"/>
    </row>
    <row r="3" spans="1:14" ht="16" thickBot="1">
      <c r="A3" s="37" t="s">
        <v>52</v>
      </c>
      <c r="B3" s="3">
        <v>1</v>
      </c>
      <c r="C3" s="3">
        <v>2</v>
      </c>
      <c r="D3" s="3">
        <v>3</v>
      </c>
      <c r="E3" s="3">
        <v>4</v>
      </c>
      <c r="G3" s="37" t="s">
        <v>52</v>
      </c>
      <c r="H3" s="3">
        <v>1</v>
      </c>
      <c r="I3" s="3">
        <v>2</v>
      </c>
      <c r="J3" s="3">
        <v>3</v>
      </c>
      <c r="K3" s="3">
        <v>4</v>
      </c>
      <c r="N3" t="s">
        <v>44</v>
      </c>
    </row>
    <row r="4" spans="1:14" ht="16" thickBot="1">
      <c r="A4" t="s">
        <v>6</v>
      </c>
      <c r="B4">
        <v>190</v>
      </c>
      <c r="C4">
        <v>175</v>
      </c>
      <c r="D4">
        <v>125</v>
      </c>
      <c r="E4">
        <v>230</v>
      </c>
      <c r="G4" t="s">
        <v>6</v>
      </c>
      <c r="H4" s="16">
        <v>0</v>
      </c>
      <c r="I4" s="16">
        <v>1</v>
      </c>
      <c r="J4" s="16">
        <v>1</v>
      </c>
      <c r="K4" s="16">
        <v>0</v>
      </c>
      <c r="L4">
        <f>SUM(H4:K4)</f>
        <v>2</v>
      </c>
      <c r="N4" s="40">
        <f>SUMPRODUCT(B4:E9,H4:K9)</f>
        <v>670</v>
      </c>
    </row>
    <row r="5" spans="1:14">
      <c r="A5" t="s">
        <v>7</v>
      </c>
      <c r="B5">
        <v>150</v>
      </c>
      <c r="C5">
        <v>235</v>
      </c>
      <c r="D5">
        <v>155</v>
      </c>
      <c r="E5">
        <v>220</v>
      </c>
      <c r="G5" t="s">
        <v>7</v>
      </c>
      <c r="H5" s="16">
        <v>1</v>
      </c>
      <c r="I5" s="16">
        <v>0</v>
      </c>
      <c r="J5" s="16">
        <v>0</v>
      </c>
      <c r="K5" s="16">
        <v>1</v>
      </c>
      <c r="L5">
        <f t="shared" ref="L5:L9" si="0">SUM(H5:K5)</f>
        <v>2</v>
      </c>
    </row>
    <row r="6" spans="1:14">
      <c r="A6" t="s">
        <v>8</v>
      </c>
      <c r="B6">
        <v>210</v>
      </c>
      <c r="C6">
        <v>225</v>
      </c>
      <c r="D6">
        <v>135</v>
      </c>
      <c r="E6">
        <v>260</v>
      </c>
      <c r="G6" t="s">
        <v>8</v>
      </c>
      <c r="H6" s="16">
        <v>0</v>
      </c>
      <c r="I6" s="16">
        <v>0</v>
      </c>
      <c r="J6" s="16">
        <v>0</v>
      </c>
      <c r="K6" s="16">
        <v>0</v>
      </c>
      <c r="L6">
        <f t="shared" si="0"/>
        <v>0</v>
      </c>
    </row>
    <row r="7" spans="1:14">
      <c r="A7" t="s">
        <v>53</v>
      </c>
      <c r="B7">
        <v>170</v>
      </c>
      <c r="C7">
        <v>185</v>
      </c>
      <c r="D7">
        <v>190</v>
      </c>
      <c r="E7">
        <v>280</v>
      </c>
      <c r="G7" t="s">
        <v>53</v>
      </c>
      <c r="H7" s="16">
        <v>0</v>
      </c>
      <c r="I7" s="16">
        <v>0</v>
      </c>
      <c r="J7" s="16">
        <v>0</v>
      </c>
      <c r="K7" s="16">
        <v>0</v>
      </c>
      <c r="L7">
        <f t="shared" si="0"/>
        <v>0</v>
      </c>
    </row>
    <row r="8" spans="1:14">
      <c r="A8" t="s">
        <v>54</v>
      </c>
      <c r="B8">
        <v>220</v>
      </c>
      <c r="C8">
        <v>190</v>
      </c>
      <c r="D8">
        <v>140</v>
      </c>
      <c r="E8">
        <v>240</v>
      </c>
      <c r="G8" t="s">
        <v>54</v>
      </c>
      <c r="H8" s="16">
        <v>0</v>
      </c>
      <c r="I8" s="16">
        <v>0</v>
      </c>
      <c r="J8" s="16">
        <v>0</v>
      </c>
      <c r="K8" s="16">
        <v>0</v>
      </c>
      <c r="L8">
        <f t="shared" si="0"/>
        <v>0</v>
      </c>
    </row>
    <row r="9" spans="1:14">
      <c r="A9" t="s">
        <v>55</v>
      </c>
      <c r="B9">
        <v>270</v>
      </c>
      <c r="C9">
        <v>200</v>
      </c>
      <c r="D9">
        <v>130</v>
      </c>
      <c r="E9">
        <v>260</v>
      </c>
      <c r="G9" t="s">
        <v>55</v>
      </c>
      <c r="H9" s="16">
        <v>0</v>
      </c>
      <c r="I9" s="16">
        <v>0</v>
      </c>
      <c r="J9" s="16">
        <v>0</v>
      </c>
      <c r="K9" s="16">
        <v>0</v>
      </c>
      <c r="L9">
        <f t="shared" si="0"/>
        <v>0</v>
      </c>
    </row>
    <row r="10" spans="1:14">
      <c r="H10">
        <f>SUM(H4:H9)</f>
        <v>1</v>
      </c>
      <c r="I10">
        <f t="shared" ref="I10:K10" si="1">SUM(I4:I9)</f>
        <v>1</v>
      </c>
      <c r="J10">
        <f t="shared" si="1"/>
        <v>1</v>
      </c>
      <c r="K10">
        <f t="shared" si="1"/>
        <v>1</v>
      </c>
    </row>
    <row r="12" spans="1:14">
      <c r="A12" s="37" t="s">
        <v>52</v>
      </c>
    </row>
    <row r="13" spans="1:14">
      <c r="A13" t="s">
        <v>6</v>
      </c>
      <c r="B13">
        <f>L4</f>
        <v>2</v>
      </c>
      <c r="C13" t="s">
        <v>28</v>
      </c>
      <c r="D13">
        <v>3</v>
      </c>
    </row>
    <row r="14" spans="1:14">
      <c r="A14" t="s">
        <v>7</v>
      </c>
      <c r="B14">
        <f t="shared" ref="B14:B18" si="2">L5</f>
        <v>2</v>
      </c>
      <c r="C14" t="s">
        <v>28</v>
      </c>
      <c r="D14">
        <v>3</v>
      </c>
    </row>
    <row r="15" spans="1:14">
      <c r="A15" t="s">
        <v>8</v>
      </c>
      <c r="B15">
        <f t="shared" si="2"/>
        <v>0</v>
      </c>
      <c r="C15" t="s">
        <v>28</v>
      </c>
      <c r="D15">
        <v>3</v>
      </c>
    </row>
    <row r="16" spans="1:14">
      <c r="A16" t="s">
        <v>53</v>
      </c>
      <c r="B16">
        <f t="shared" si="2"/>
        <v>0</v>
      </c>
      <c r="C16" t="s">
        <v>28</v>
      </c>
      <c r="D16">
        <v>3</v>
      </c>
    </row>
    <row r="17" spans="1:4">
      <c r="A17" t="s">
        <v>54</v>
      </c>
      <c r="B17">
        <f t="shared" si="2"/>
        <v>0</v>
      </c>
      <c r="C17" t="s">
        <v>28</v>
      </c>
      <c r="D17">
        <v>3</v>
      </c>
    </row>
    <row r="18" spans="1:4">
      <c r="A18" t="s">
        <v>55</v>
      </c>
      <c r="B18">
        <f t="shared" si="2"/>
        <v>0</v>
      </c>
      <c r="C18" t="s">
        <v>28</v>
      </c>
      <c r="D18">
        <v>3</v>
      </c>
    </row>
    <row r="19" spans="1:4">
      <c r="A19" t="s">
        <v>57</v>
      </c>
    </row>
    <row r="20" spans="1:4">
      <c r="A20">
        <v>1</v>
      </c>
      <c r="B20">
        <f>H10</f>
        <v>1</v>
      </c>
      <c r="C20" t="s">
        <v>22</v>
      </c>
      <c r="D20">
        <f>1</f>
        <v>1</v>
      </c>
    </row>
    <row r="21" spans="1:4">
      <c r="A21">
        <v>2</v>
      </c>
      <c r="B21">
        <f>I10</f>
        <v>1</v>
      </c>
      <c r="C21" t="s">
        <v>22</v>
      </c>
      <c r="D21">
        <f>1</f>
        <v>1</v>
      </c>
    </row>
    <row r="22" spans="1:4">
      <c r="A22">
        <v>3</v>
      </c>
      <c r="B22">
        <f>J10</f>
        <v>1</v>
      </c>
      <c r="C22" t="s">
        <v>22</v>
      </c>
      <c r="D22">
        <f>1</f>
        <v>1</v>
      </c>
    </row>
    <row r="23" spans="1:4">
      <c r="A23">
        <v>4</v>
      </c>
      <c r="B23">
        <f>K10</f>
        <v>1</v>
      </c>
      <c r="C23" t="s">
        <v>22</v>
      </c>
      <c r="D23">
        <f>1</f>
        <v>1</v>
      </c>
    </row>
  </sheetData>
  <mergeCells count="3">
    <mergeCell ref="A1:B1"/>
    <mergeCell ref="B2:E2"/>
    <mergeCell ref="H2:K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Pearson</vt:lpstr>
      <vt:lpstr>Integer Pearson</vt:lpstr>
      <vt:lpstr>Integer Pearson with max</vt:lpstr>
      <vt:lpstr>Sensitivity Report 1</vt:lpstr>
      <vt:lpstr>White</vt:lpstr>
      <vt:lpstr>Modified White</vt:lpstr>
      <vt:lpstr>Modified White (2)</vt:lpstr>
      <vt:lpstr>Bartons</vt:lpstr>
      <vt:lpstr>Bartons (modified)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Gross</dc:creator>
  <cp:lastModifiedBy>Robert Gross</cp:lastModifiedBy>
  <dcterms:created xsi:type="dcterms:W3CDTF">2011-03-03T21:29:08Z</dcterms:created>
  <dcterms:modified xsi:type="dcterms:W3CDTF">2011-03-21T17:26:24Z</dcterms:modified>
</cp:coreProperties>
</file>