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showInkAnnotation="0" autoCompressPictures="0"/>
  <bookViews>
    <workbookView xWindow="260" yWindow="0" windowWidth="24280" windowHeight="18580" tabRatio="500" activeTab="3"/>
  </bookViews>
  <sheets>
    <sheet name="White" sheetId="9" r:id="rId1"/>
    <sheet name="Bartons" sheetId="14" r:id="rId2"/>
    <sheet name="Zugzwang" sheetId="22" r:id="rId3"/>
    <sheet name="Zugzwang with OT" sheetId="26" r:id="rId4"/>
  </sheets>
  <definedNames>
    <definedName name="solver_adj" localSheetId="1" hidden="1">Bartons!$H$4:$K$9,Bartons!$H$13:$H$18</definedName>
    <definedName name="solver_adj" localSheetId="0" hidden="1">White!$H$5:$J$8,White!$H$14:$J$17</definedName>
    <definedName name="solver_adj" localSheetId="2" hidden="1">Zugzwang!$E$4:$F$5</definedName>
    <definedName name="solver_adj" localSheetId="3" hidden="1">'Zugzwang with OT'!$E$4:$F$5,'Zugzwang with OT'!$E$7:$F$7,'Zugzwang with OT'!$H$4</definedName>
    <definedName name="solver_cvg" localSheetId="1" hidden="1">0.0001</definedName>
    <definedName name="solver_cvg" localSheetId="0" hidden="1">0.0001</definedName>
    <definedName name="solver_cvg" localSheetId="2" hidden="1">0.0001</definedName>
    <definedName name="solver_cvg" localSheetId="3" hidden="1">0.0001</definedName>
    <definedName name="solver_drv" localSheetId="1" hidden="1">1</definedName>
    <definedName name="solver_drv" localSheetId="0" hidden="1">1</definedName>
    <definedName name="solver_drv" localSheetId="2" hidden="1">1</definedName>
    <definedName name="solver_drv" localSheetId="3" hidden="1">1</definedName>
    <definedName name="solver_eng" localSheetId="1" hidden="1">2</definedName>
    <definedName name="solver_eng" localSheetId="0" hidden="1">2</definedName>
    <definedName name="solver_eng" localSheetId="2" hidden="1">2</definedName>
    <definedName name="solver_eng" localSheetId="3" hidden="1">2</definedName>
    <definedName name="solver_est" localSheetId="1" hidden="1">1</definedName>
    <definedName name="solver_est" localSheetId="0" hidden="1">1</definedName>
    <definedName name="solver_est" localSheetId="2" hidden="1">1</definedName>
    <definedName name="solver_est" localSheetId="3" hidden="1">1</definedName>
    <definedName name="solver_itr" localSheetId="1" hidden="1">2147483647</definedName>
    <definedName name="solver_itr" localSheetId="0" hidden="1">2147483647</definedName>
    <definedName name="solver_itr" localSheetId="2" hidden="1">2147483647</definedName>
    <definedName name="solver_itr" localSheetId="3" hidden="1">2147483647</definedName>
    <definedName name="solver_lhs1" localSheetId="1" hidden="1">Bartons!$B$13:$B$18</definedName>
    <definedName name="solver_lhs1" localSheetId="0" hidden="1">White!$B$12:$B$15</definedName>
    <definedName name="solver_lhs1" localSheetId="2" hidden="1">Zugzwang!$B$11:$B$12</definedName>
    <definedName name="solver_lhs1" localSheetId="3" hidden="1">'Zugzwang with OT'!$B$11:$B$12</definedName>
    <definedName name="solver_lhs10" localSheetId="3" hidden="1">'Zugzwang with OT'!$F$4:$F$5</definedName>
    <definedName name="solver_lhs11" localSheetId="3" hidden="1">'Zugzwang with OT'!$F$7</definedName>
    <definedName name="solver_lhs2" localSheetId="1" hidden="1">Bartons!$B$20:$B$23</definedName>
    <definedName name="solver_lhs2" localSheetId="0" hidden="1">White!$B$16:$B$18</definedName>
    <definedName name="solver_lhs2" localSheetId="2" hidden="1">Zugzwang!$B$14:$B$15</definedName>
    <definedName name="solver_lhs2" localSheetId="3" hidden="1">'Zugzwang with OT'!$B$14:$B$15</definedName>
    <definedName name="solver_lhs3" localSheetId="1" hidden="1">Bartons!$B$24</definedName>
    <definedName name="solver_lhs3" localSheetId="0" hidden="1">White!$B$23:$D$26</definedName>
    <definedName name="solver_lhs3" localSheetId="2" hidden="1">Zugzwang!$B$17</definedName>
    <definedName name="solver_lhs3" localSheetId="3" hidden="1">'Zugzwang with OT'!$B$17</definedName>
    <definedName name="solver_lhs4" localSheetId="1" hidden="1">Bartons!$H$13:$H$18</definedName>
    <definedName name="solver_lhs4" localSheetId="0" hidden="1">White!$B$28:$D$31</definedName>
    <definedName name="solver_lhs4" localSheetId="2" hidden="1">Zugzwang!$B$9</definedName>
    <definedName name="solver_lhs4" localSheetId="3" hidden="1">'Zugzwang with OT'!$B$18</definedName>
    <definedName name="solver_lhs5" localSheetId="1" hidden="1">Bartons!$J$13:$J$18</definedName>
    <definedName name="solver_lhs5" localSheetId="0" hidden="1">White!$H$14:$J$17</definedName>
    <definedName name="solver_lhs5" localSheetId="2" hidden="1">Zugzwang!$E$4:$E$5</definedName>
    <definedName name="solver_lhs5" localSheetId="3" hidden="1">'Zugzwang with OT'!$B$9</definedName>
    <definedName name="solver_lhs6" localSheetId="2" hidden="1">Zugzwang!$F$4:$F$5</definedName>
    <definedName name="solver_lhs6" localSheetId="3" hidden="1">'Zugzwang with OT'!$E$11</definedName>
    <definedName name="solver_lhs7" localSheetId="3" hidden="1">'Zugzwang with OT'!$E$13</definedName>
    <definedName name="solver_lhs8" localSheetId="3" hidden="1">'Zugzwang with OT'!$E$4:$E$5</definedName>
    <definedName name="solver_lhs9" localSheetId="3" hidden="1">'Zugzwang with OT'!$F$18</definedName>
    <definedName name="solver_lin" localSheetId="1" hidden="1">1</definedName>
    <definedName name="solver_lin" localSheetId="0" hidden="1">1</definedName>
    <definedName name="solver_lin" localSheetId="3" hidden="1">1</definedName>
    <definedName name="solver_mip" localSheetId="1" hidden="1">2147483647</definedName>
    <definedName name="solver_mip" localSheetId="0" hidden="1">2147483647</definedName>
    <definedName name="solver_mip" localSheetId="2" hidden="1">2147483647</definedName>
    <definedName name="solver_mip" localSheetId="3" hidden="1">2147483647</definedName>
    <definedName name="solver_mni" localSheetId="1" hidden="1">30</definedName>
    <definedName name="solver_mni" localSheetId="0" hidden="1">30</definedName>
    <definedName name="solver_mni" localSheetId="2" hidden="1">30</definedName>
    <definedName name="solver_mni" localSheetId="3" hidden="1">30</definedName>
    <definedName name="solver_mrt" localSheetId="1" hidden="1">0.075</definedName>
    <definedName name="solver_mrt" localSheetId="0" hidden="1">0.075</definedName>
    <definedName name="solver_mrt" localSheetId="2" hidden="1">0.075</definedName>
    <definedName name="solver_mrt" localSheetId="3" hidden="1">0.075</definedName>
    <definedName name="solver_msl" localSheetId="1" hidden="1">2</definedName>
    <definedName name="solver_msl" localSheetId="0" hidden="1">2</definedName>
    <definedName name="solver_msl" localSheetId="2" hidden="1">2</definedName>
    <definedName name="solver_msl" localSheetId="3" hidden="1">2</definedName>
    <definedName name="solver_neg" localSheetId="1" hidden="1">1</definedName>
    <definedName name="solver_neg" localSheetId="0" hidden="1">1</definedName>
    <definedName name="solver_neg" localSheetId="2" hidden="1">1</definedName>
    <definedName name="solver_neg" localSheetId="3" hidden="1">1</definedName>
    <definedName name="solver_nod" localSheetId="1" hidden="1">2147483647</definedName>
    <definedName name="solver_nod" localSheetId="0" hidden="1">2147483647</definedName>
    <definedName name="solver_nod" localSheetId="2" hidden="1">2147483647</definedName>
    <definedName name="solver_nod" localSheetId="3" hidden="1">2147483647</definedName>
    <definedName name="solver_num" localSheetId="1" hidden="1">5</definedName>
    <definedName name="solver_num" localSheetId="0" hidden="1">5</definedName>
    <definedName name="solver_num" localSheetId="2" hidden="1">6</definedName>
    <definedName name="solver_num" localSheetId="3" hidden="1">11</definedName>
    <definedName name="solver_nwt" localSheetId="1" hidden="1">1</definedName>
    <definedName name="solver_nwt" localSheetId="0" hidden="1">1</definedName>
    <definedName name="solver_nwt" localSheetId="2" hidden="1">1</definedName>
    <definedName name="solver_nwt" localSheetId="3" hidden="1">1</definedName>
    <definedName name="solver_opt" localSheetId="1" hidden="1">Bartons!$N$4</definedName>
    <definedName name="solver_opt" localSheetId="0" hidden="1">White!$M$5</definedName>
    <definedName name="solver_opt" localSheetId="2" hidden="1">Zugzwang!$B$22</definedName>
    <definedName name="solver_opt" localSheetId="3" hidden="1">'Zugzwang with OT'!$B$22</definedName>
    <definedName name="solver_pre" localSheetId="1" hidden="1">0.000001</definedName>
    <definedName name="solver_pre" localSheetId="0" hidden="1">0.0000000000001</definedName>
    <definedName name="solver_pre" localSheetId="2" hidden="1">0.000001</definedName>
    <definedName name="solver_pre" localSheetId="3" hidden="1">0.000001</definedName>
    <definedName name="solver_rbv" localSheetId="1" hidden="1">1</definedName>
    <definedName name="solver_rbv" localSheetId="0" hidden="1">1</definedName>
    <definedName name="solver_rbv" localSheetId="2" hidden="1">1</definedName>
    <definedName name="solver_rbv" localSheetId="3" hidden="1">1</definedName>
    <definedName name="solver_rel1" localSheetId="1" hidden="1">1</definedName>
    <definedName name="solver_rel1" localSheetId="0" hidden="1">2</definedName>
    <definedName name="solver_rel1" localSheetId="2" hidden="1">1</definedName>
    <definedName name="solver_rel1" localSheetId="3" hidden="1">1</definedName>
    <definedName name="solver_rel10" localSheetId="3" hidden="1">5</definedName>
    <definedName name="solver_rel11" localSheetId="3" hidden="1">5</definedName>
    <definedName name="solver_rel2" localSheetId="1" hidden="1">2</definedName>
    <definedName name="solver_rel2" localSheetId="0" hidden="1">1</definedName>
    <definedName name="solver_rel2" localSheetId="2" hidden="1">1</definedName>
    <definedName name="solver_rel2" localSheetId="3" hidden="1">1</definedName>
    <definedName name="solver_rel3" localSheetId="1" hidden="1">2</definedName>
    <definedName name="solver_rel3" localSheetId="0" hidden="1">1</definedName>
    <definedName name="solver_rel3" localSheetId="2" hidden="1">1</definedName>
    <definedName name="solver_rel3" localSheetId="3" hidden="1">1</definedName>
    <definedName name="solver_rel4" localSheetId="1" hidden="1">5</definedName>
    <definedName name="solver_rel4" localSheetId="0" hidden="1">1</definedName>
    <definedName name="solver_rel4" localSheetId="2" hidden="1">2</definedName>
    <definedName name="solver_rel4" localSheetId="3" hidden="1">1</definedName>
    <definedName name="solver_rel5" localSheetId="1" hidden="1">1</definedName>
    <definedName name="solver_rel5" localSheetId="0" hidden="1">5</definedName>
    <definedName name="solver_rel5" localSheetId="2" hidden="1">4</definedName>
    <definedName name="solver_rel5" localSheetId="3" hidden="1">2</definedName>
    <definedName name="solver_rel6" localSheetId="2" hidden="1">5</definedName>
    <definedName name="solver_rel6" localSheetId="3" hidden="1">3</definedName>
    <definedName name="solver_rel7" localSheetId="3" hidden="1">1</definedName>
    <definedName name="solver_rel8" localSheetId="3" hidden="1">4</definedName>
    <definedName name="solver_rel9" localSheetId="3" hidden="1">3</definedName>
    <definedName name="solver_rhs1" localSheetId="1" hidden="1">Bartons!$D$13:$D$18</definedName>
    <definedName name="solver_rhs1" localSheetId="0" hidden="1">White!$D$12:$D$15</definedName>
    <definedName name="solver_rhs1" localSheetId="2" hidden="1">Zugzwang!$D$11:$D$12</definedName>
    <definedName name="solver_rhs1" localSheetId="3" hidden="1">'Zugzwang with OT'!$D$11:$D$12</definedName>
    <definedName name="solver_rhs10" localSheetId="3" hidden="1">binary</definedName>
    <definedName name="solver_rhs11" localSheetId="3" hidden="1">binary</definedName>
    <definedName name="solver_rhs2" localSheetId="1" hidden="1">Bartons!$D$20:$D$23</definedName>
    <definedName name="solver_rhs2" localSheetId="0" hidden="1">White!$D$16:$D$18</definedName>
    <definedName name="solver_rhs2" localSheetId="2" hidden="1">Zugzwang!$D$14:$D$15</definedName>
    <definedName name="solver_rhs2" localSheetId="3" hidden="1">'Zugzwang with OT'!$D$14:$D$15</definedName>
    <definedName name="solver_rhs3" localSheetId="1" hidden="1">Bartons!$D$24</definedName>
    <definedName name="solver_rhs3" localSheetId="0" hidden="1">White!$F$23:$H$26</definedName>
    <definedName name="solver_rhs3" localSheetId="2" hidden="1">Zugzwang!$D$17</definedName>
    <definedName name="solver_rhs3" localSheetId="3" hidden="1">'Zugzwang with OT'!$D$17</definedName>
    <definedName name="solver_rhs4" localSheetId="1" hidden="1">binary</definedName>
    <definedName name="solver_rhs4" localSheetId="0" hidden="1">White!$F$28:$H$31</definedName>
    <definedName name="solver_rhs4" localSheetId="2" hidden="1">Zugzwang!$D$9</definedName>
    <definedName name="solver_rhs4" localSheetId="3" hidden="1">'Zugzwang with OT'!$D$18</definedName>
    <definedName name="solver_rhs5" localSheetId="1" hidden="1">Bartons!$L$13:$L$18</definedName>
    <definedName name="solver_rhs5" localSheetId="0" hidden="1">binary</definedName>
    <definedName name="solver_rhs5" localSheetId="2" hidden="1">integer</definedName>
    <definedName name="solver_rhs5" localSheetId="3" hidden="1">'Zugzwang with OT'!$D$9</definedName>
    <definedName name="solver_rhs6" localSheetId="2" hidden="1">binary</definedName>
    <definedName name="solver_rhs6" localSheetId="3" hidden="1">'Zugzwang with OT'!$G$11</definedName>
    <definedName name="solver_rhs7" localSheetId="3" hidden="1">'Zugzwang with OT'!$G$13</definedName>
    <definedName name="solver_rhs8" localSheetId="3" hidden="1">integer</definedName>
    <definedName name="solver_rhs9" localSheetId="3" hidden="1">'Zugzwang with OT'!$H$18</definedName>
    <definedName name="solver_rlx" localSheetId="1" hidden="1">2</definedName>
    <definedName name="solver_rlx" localSheetId="0" hidden="1">2</definedName>
    <definedName name="solver_rlx" localSheetId="2" hidden="1">2</definedName>
    <definedName name="solver_rlx" localSheetId="3" hidden="1">2</definedName>
    <definedName name="solver_rsd" localSheetId="1" hidden="1">0</definedName>
    <definedName name="solver_rsd" localSheetId="0" hidden="1">0</definedName>
    <definedName name="solver_rsd" localSheetId="2" hidden="1">0</definedName>
    <definedName name="solver_rsd" localSheetId="3" hidden="1">0</definedName>
    <definedName name="solver_scl" localSheetId="1" hidden="1">1</definedName>
    <definedName name="solver_scl" localSheetId="0" hidden="1">1</definedName>
    <definedName name="solver_scl" localSheetId="2" hidden="1">1</definedName>
    <definedName name="solver_scl" localSheetId="3" hidden="1">1</definedName>
    <definedName name="solver_sho" localSheetId="1" hidden="1">2</definedName>
    <definedName name="solver_sho" localSheetId="0" hidden="1">2</definedName>
    <definedName name="solver_sho" localSheetId="2" hidden="1">2</definedName>
    <definedName name="solver_sho" localSheetId="3" hidden="1">2</definedName>
    <definedName name="solver_ssz" localSheetId="1" hidden="1">100</definedName>
    <definedName name="solver_ssz" localSheetId="0" hidden="1">100</definedName>
    <definedName name="solver_ssz" localSheetId="2" hidden="1">100</definedName>
    <definedName name="solver_ssz" localSheetId="3" hidden="1">100</definedName>
    <definedName name="solver_tim" localSheetId="1" hidden="1">2147483647</definedName>
    <definedName name="solver_tim" localSheetId="0" hidden="1">2147483647</definedName>
    <definedName name="solver_tim" localSheetId="2" hidden="1">2147483647</definedName>
    <definedName name="solver_tim" localSheetId="3" hidden="1">2147483647</definedName>
    <definedName name="solver_tol" localSheetId="1" hidden="1">0</definedName>
    <definedName name="solver_tol" localSheetId="0" hidden="1">0</definedName>
    <definedName name="solver_tol" localSheetId="2" hidden="1">0.01</definedName>
    <definedName name="solver_tol" localSheetId="3" hidden="1">0</definedName>
    <definedName name="solver_typ" localSheetId="1" hidden="1">2</definedName>
    <definedName name="solver_typ" localSheetId="0" hidden="1">2</definedName>
    <definedName name="solver_typ" localSheetId="2" hidden="1">2</definedName>
    <definedName name="solver_typ" localSheetId="3" hidden="1">2</definedName>
    <definedName name="solver_val" localSheetId="1" hidden="1">0</definedName>
    <definedName name="solver_val" localSheetId="0" hidden="1">0</definedName>
    <definedName name="solver_val" localSheetId="2" hidden="1">0</definedName>
    <definedName name="solver_val" localSheetId="3" hidden="1">0</definedName>
    <definedName name="solver_ver" localSheetId="1" hidden="1">2</definedName>
    <definedName name="solver_ver" localSheetId="0" hidden="1">2</definedName>
    <definedName name="solver_ver" localSheetId="2" hidden="1">3</definedName>
    <definedName name="solver_ver" localSheetId="3" hidden="1">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7" i="26" l="1"/>
  <c r="D17" i="26"/>
  <c r="H18" i="26"/>
  <c r="F18" i="26"/>
  <c r="B20" i="26"/>
  <c r="B21" i="26"/>
  <c r="B22" i="26"/>
  <c r="D18" i="26"/>
  <c r="B18" i="26"/>
  <c r="B19" i="26"/>
  <c r="J13" i="14"/>
  <c r="D13" i="14"/>
  <c r="L4" i="14"/>
  <c r="B13" i="14"/>
  <c r="G13" i="26"/>
  <c r="E13" i="26"/>
  <c r="G11" i="26"/>
  <c r="E11" i="26"/>
  <c r="D17" i="22"/>
  <c r="D15" i="26"/>
  <c r="B15" i="26"/>
  <c r="D14" i="26"/>
  <c r="B14" i="26"/>
  <c r="D12" i="26"/>
  <c r="B12" i="26"/>
  <c r="D11" i="26"/>
  <c r="B11" i="26"/>
  <c r="D9" i="26"/>
  <c r="B9" i="26"/>
  <c r="B17" i="22"/>
  <c r="B19" i="22"/>
  <c r="B20" i="22"/>
  <c r="B21" i="22"/>
  <c r="B22" i="22"/>
  <c r="D9" i="22"/>
  <c r="B9" i="22"/>
  <c r="D15" i="22"/>
  <c r="B15" i="22"/>
  <c r="D14" i="22"/>
  <c r="B14" i="22"/>
  <c r="B12" i="22"/>
  <c r="D12" i="22"/>
  <c r="D11" i="22"/>
  <c r="B11" i="22"/>
  <c r="J14" i="14"/>
  <c r="L5" i="14"/>
  <c r="L14" i="14"/>
  <c r="J15" i="14"/>
  <c r="L6" i="14"/>
  <c r="L15" i="14"/>
  <c r="J16" i="14"/>
  <c r="L7" i="14"/>
  <c r="L16" i="14"/>
  <c r="J17" i="14"/>
  <c r="L8" i="14"/>
  <c r="L17" i="14"/>
  <c r="J18" i="14"/>
  <c r="L9" i="14"/>
  <c r="L18" i="14"/>
  <c r="L13" i="14"/>
  <c r="H10" i="14"/>
  <c r="B20" i="14"/>
  <c r="J10" i="14"/>
  <c r="B22" i="14"/>
  <c r="K10" i="14"/>
  <c r="B23" i="14"/>
  <c r="D24" i="14"/>
  <c r="H19" i="14"/>
  <c r="B24" i="14"/>
  <c r="D14" i="14"/>
  <c r="D15" i="14"/>
  <c r="D16" i="14"/>
  <c r="D17" i="14"/>
  <c r="D18" i="14"/>
  <c r="G28" i="9"/>
  <c r="H28" i="9"/>
  <c r="G29" i="9"/>
  <c r="H29" i="9"/>
  <c r="G30" i="9"/>
  <c r="H30" i="9"/>
  <c r="G31" i="9"/>
  <c r="H31" i="9"/>
  <c r="F29" i="9"/>
  <c r="F30" i="9"/>
  <c r="F31" i="9"/>
  <c r="F28" i="9"/>
  <c r="C28" i="9"/>
  <c r="D28" i="9"/>
  <c r="C29" i="9"/>
  <c r="D29" i="9"/>
  <c r="C30" i="9"/>
  <c r="D30" i="9"/>
  <c r="C31" i="9"/>
  <c r="D31" i="9"/>
  <c r="B29" i="9"/>
  <c r="B30" i="9"/>
  <c r="B31" i="9"/>
  <c r="B28" i="9"/>
  <c r="G23" i="9"/>
  <c r="H23" i="9"/>
  <c r="G24" i="9"/>
  <c r="H24" i="9"/>
  <c r="G25" i="9"/>
  <c r="H25" i="9"/>
  <c r="G26" i="9"/>
  <c r="H26" i="9"/>
  <c r="F24" i="9"/>
  <c r="F25" i="9"/>
  <c r="F26" i="9"/>
  <c r="F23" i="9"/>
  <c r="C23" i="9"/>
  <c r="D23" i="9"/>
  <c r="C24" i="9"/>
  <c r="D24" i="9"/>
  <c r="C25" i="9"/>
  <c r="D25" i="9"/>
  <c r="C26" i="9"/>
  <c r="D26" i="9"/>
  <c r="B24" i="9"/>
  <c r="B25" i="9"/>
  <c r="B26" i="9"/>
  <c r="B23" i="9"/>
  <c r="D21" i="14"/>
  <c r="D22" i="14"/>
  <c r="D23" i="14"/>
  <c r="I10" i="14"/>
  <c r="B21" i="14"/>
  <c r="D20" i="14"/>
  <c r="B14" i="14"/>
  <c r="B15" i="14"/>
  <c r="B16" i="14"/>
  <c r="B17" i="14"/>
  <c r="B18" i="14"/>
  <c r="N4" i="14"/>
  <c r="M5" i="9"/>
  <c r="D18" i="9"/>
  <c r="D17" i="9"/>
  <c r="D16" i="9"/>
  <c r="J9" i="9"/>
  <c r="B18" i="9"/>
  <c r="I9" i="9"/>
  <c r="B17" i="9"/>
  <c r="H9" i="9"/>
  <c r="B16" i="9"/>
  <c r="K6" i="9"/>
  <c r="B13" i="9"/>
  <c r="D13" i="9"/>
  <c r="K7" i="9"/>
  <c r="B14" i="9"/>
  <c r="D14" i="9"/>
  <c r="K8" i="9"/>
  <c r="B15" i="9"/>
  <c r="D15" i="9"/>
  <c r="D12" i="9"/>
  <c r="K5" i="9"/>
  <c r="B12" i="9"/>
</calcChain>
</file>

<file path=xl/sharedStrings.xml><?xml version="1.0" encoding="utf-8"?>
<sst xmlns="http://schemas.openxmlformats.org/spreadsheetml/2006/main" count="183" uniqueCount="65">
  <si>
    <t>A</t>
  </si>
  <si>
    <t>B</t>
  </si>
  <si>
    <t>C</t>
  </si>
  <si>
    <t>&gt;=</t>
  </si>
  <si>
    <t>=</t>
  </si>
  <si>
    <t>&lt;=</t>
  </si>
  <si>
    <t>White</t>
  </si>
  <si>
    <t>Farm</t>
  </si>
  <si>
    <t>Attleboro</t>
  </si>
  <si>
    <t>Boxborough</t>
  </si>
  <si>
    <t>Chelmsford</t>
  </si>
  <si>
    <t>Dartmouth</t>
  </si>
  <si>
    <t>Gloucester</t>
  </si>
  <si>
    <t>Haverhill</t>
  </si>
  <si>
    <t>Ipswich</t>
  </si>
  <si>
    <t>Bottling plant</t>
  </si>
  <si>
    <t>Distances</t>
  </si>
  <si>
    <t>Shipment</t>
  </si>
  <si>
    <t>Total:</t>
  </si>
  <si>
    <t>Capacity:</t>
  </si>
  <si>
    <t>Production:</t>
  </si>
  <si>
    <t>Minimize:</t>
  </si>
  <si>
    <t>Constraints:</t>
  </si>
  <si>
    <t>Barton's Groceries</t>
  </si>
  <si>
    <t>Bidder</t>
  </si>
  <si>
    <t>D</t>
  </si>
  <si>
    <t>E</t>
  </si>
  <si>
    <t>F</t>
  </si>
  <si>
    <t>Location</t>
  </si>
  <si>
    <t>Location:</t>
  </si>
  <si>
    <t>Binary variables</t>
  </si>
  <si>
    <t>Minimum:</t>
  </si>
  <si>
    <t>Maximum:</t>
  </si>
  <si>
    <t>Minimum</t>
  </si>
  <si>
    <t>Maximum</t>
  </si>
  <si>
    <t>Binary:</t>
  </si>
  <si>
    <t>Sum:</t>
  </si>
  <si>
    <t>3 bidders:</t>
  </si>
  <si>
    <t>Turn-off bin. Var.</t>
  </si>
  <si>
    <t>Turn on bin.</t>
  </si>
  <si>
    <t>Zugzwang</t>
  </si>
  <si>
    <t>Assembly line</t>
  </si>
  <si>
    <t>Set-up Cost</t>
  </si>
  <si>
    <t>Man. Cost</t>
  </si>
  <si>
    <t>Chess sets:</t>
  </si>
  <si>
    <t>Bin. Var.:</t>
  </si>
  <si>
    <t>Cost:</t>
  </si>
  <si>
    <t>Labor (min):</t>
  </si>
  <si>
    <t>Hourly Labor Cost:</t>
  </si>
  <si>
    <t>Order size:</t>
  </si>
  <si>
    <t>Turn on bin. Var.</t>
  </si>
  <si>
    <t>Turn off bin. Var.</t>
  </si>
  <si>
    <t>Set-up cost:</t>
  </si>
  <si>
    <t>Labor hours:</t>
  </si>
  <si>
    <t>Labor cost:</t>
  </si>
  <si>
    <t>Total cost:</t>
  </si>
  <si>
    <t>Man. Cost:</t>
  </si>
  <si>
    <t>Zugzwang with Overtime</t>
  </si>
  <si>
    <t>OT:</t>
  </si>
  <si>
    <t>OT min:</t>
  </si>
  <si>
    <t>Min:</t>
  </si>
  <si>
    <t>Max:</t>
  </si>
  <si>
    <t>OT max:</t>
  </si>
  <si>
    <t>Regular hours:</t>
  </si>
  <si>
    <t>Regular: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</si>
</sst>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6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1" xfId="0" applyFill="1" applyBorder="1"/>
    <xf numFmtId="0" fontId="4" fillId="0" borderId="0" xfId="0" applyFont="1" applyAlignment="1">
      <alignment horizontal="center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Fill="1" applyBorder="1"/>
    <xf numFmtId="0" fontId="0" fillId="2" borderId="10" xfId="0" applyFill="1" applyBorder="1"/>
    <xf numFmtId="164" fontId="0" fillId="2" borderId="10" xfId="0" applyNumberFormat="1" applyFill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7" xfId="0" applyFill="1" applyBorder="1"/>
    <xf numFmtId="0" fontId="0" fillId="2" borderId="11" xfId="0" applyFill="1" applyBorder="1"/>
    <xf numFmtId="0" fontId="1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/>
    <xf numFmtId="0" fontId="1" fillId="0" borderId="0" xfId="0" applyFont="1"/>
  </cellXfs>
  <cellStyles count="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A2" workbookViewId="0">
      <selection activeCell="M5" sqref="M5"/>
    </sheetView>
  </sheetViews>
  <sheetFormatPr baseColWidth="10" defaultColWidth="11" defaultRowHeight="15" x14ac:dyDescent="0"/>
  <sheetData>
    <row r="1" spans="1:13">
      <c r="A1" s="1" t="s">
        <v>6</v>
      </c>
    </row>
    <row r="2" spans="1:13">
      <c r="A2" s="16"/>
      <c r="B2" s="40" t="s">
        <v>16</v>
      </c>
      <c r="C2" s="40"/>
      <c r="D2" s="40"/>
      <c r="G2" s="16"/>
      <c r="H2" s="40" t="s">
        <v>17</v>
      </c>
      <c r="I2" s="40"/>
      <c r="J2" s="40"/>
    </row>
    <row r="3" spans="1:13">
      <c r="A3" s="1"/>
      <c r="B3" s="37" t="s">
        <v>15</v>
      </c>
      <c r="C3" s="37"/>
      <c r="D3" s="37"/>
      <c r="G3" s="1"/>
      <c r="H3" s="37" t="s">
        <v>15</v>
      </c>
      <c r="I3" s="37"/>
      <c r="J3" s="37"/>
    </row>
    <row r="4" spans="1:13" ht="16.5" thickBot="1">
      <c r="A4" s="11" t="s">
        <v>7</v>
      </c>
      <c r="B4" s="3" t="s">
        <v>12</v>
      </c>
      <c r="C4" s="3" t="s">
        <v>13</v>
      </c>
      <c r="D4" s="3" t="s">
        <v>14</v>
      </c>
      <c r="E4" s="3" t="s">
        <v>20</v>
      </c>
      <c r="F4" s="3"/>
      <c r="G4" s="11" t="s">
        <v>7</v>
      </c>
      <c r="H4" s="3" t="s">
        <v>12</v>
      </c>
      <c r="I4" s="3" t="s">
        <v>13</v>
      </c>
      <c r="J4" s="3" t="s">
        <v>14</v>
      </c>
      <c r="M4" s="3" t="s">
        <v>21</v>
      </c>
    </row>
    <row r="5" spans="1:13" ht="16.5" thickBot="1">
      <c r="A5" t="s">
        <v>8</v>
      </c>
      <c r="B5" s="4">
        <v>73.8</v>
      </c>
      <c r="C5" s="12">
        <v>73.599999999999994</v>
      </c>
      <c r="D5" s="5">
        <v>67.7</v>
      </c>
      <c r="E5" s="17">
        <v>6000</v>
      </c>
      <c r="G5" t="s">
        <v>8</v>
      </c>
      <c r="H5" s="10">
        <v>4000.0000000000005</v>
      </c>
      <c r="I5" s="10">
        <v>0</v>
      </c>
      <c r="J5" s="10">
        <v>2000</v>
      </c>
      <c r="K5">
        <f>SUM(H5:J5)</f>
        <v>6000</v>
      </c>
      <c r="M5" s="19">
        <f>SUMPRODUCT(B5:D8,H5:J8)*0.01</f>
        <v>13818</v>
      </c>
    </row>
    <row r="6" spans="1:13">
      <c r="A6" t="s">
        <v>9</v>
      </c>
      <c r="B6" s="6">
        <v>60.9</v>
      </c>
      <c r="C6" s="13">
        <v>36.200000000000003</v>
      </c>
      <c r="D6" s="7">
        <v>47.6</v>
      </c>
      <c r="E6" s="17">
        <v>6000</v>
      </c>
      <c r="G6" t="s">
        <v>9</v>
      </c>
      <c r="H6" s="10">
        <v>0</v>
      </c>
      <c r="I6" s="10">
        <v>4000</v>
      </c>
      <c r="J6" s="10">
        <v>2000</v>
      </c>
      <c r="K6">
        <f t="shared" ref="K6:K8" si="0">SUM(H6:J6)</f>
        <v>6000</v>
      </c>
    </row>
    <row r="7" spans="1:13">
      <c r="A7" t="s">
        <v>10</v>
      </c>
      <c r="B7" s="6">
        <v>47.4</v>
      </c>
      <c r="C7" s="13">
        <v>22.7</v>
      </c>
      <c r="D7" s="7">
        <v>34.200000000000003</v>
      </c>
      <c r="E7" s="17">
        <v>6000</v>
      </c>
      <c r="G7" t="s">
        <v>10</v>
      </c>
      <c r="H7" s="10">
        <v>0</v>
      </c>
      <c r="I7" s="10">
        <v>4000</v>
      </c>
      <c r="J7" s="10">
        <v>2000</v>
      </c>
      <c r="K7">
        <f t="shared" si="0"/>
        <v>6000</v>
      </c>
    </row>
    <row r="8" spans="1:13">
      <c r="A8" t="s">
        <v>11</v>
      </c>
      <c r="B8" s="8">
        <v>95.1</v>
      </c>
      <c r="C8" s="14">
        <v>94.9</v>
      </c>
      <c r="D8" s="9">
        <v>88.9</v>
      </c>
      <c r="E8" s="17">
        <v>6000</v>
      </c>
      <c r="G8" t="s">
        <v>11</v>
      </c>
      <c r="H8" s="10">
        <v>3000</v>
      </c>
      <c r="I8" s="10">
        <v>1.1368683772161603E-13</v>
      </c>
      <c r="J8" s="10">
        <v>3000.0000000000005</v>
      </c>
      <c r="K8">
        <f t="shared" si="0"/>
        <v>6000</v>
      </c>
    </row>
    <row r="9" spans="1:13">
      <c r="A9" t="s">
        <v>19</v>
      </c>
      <c r="B9" s="17">
        <v>9000</v>
      </c>
      <c r="C9" s="17">
        <v>9000</v>
      </c>
      <c r="D9" s="17">
        <v>9000</v>
      </c>
      <c r="G9" t="s">
        <v>18</v>
      </c>
      <c r="H9">
        <f>SUM(H5:H8)</f>
        <v>7000</v>
      </c>
      <c r="I9">
        <f t="shared" ref="I9:J9" si="1">SUM(I5:I8)</f>
        <v>8000</v>
      </c>
      <c r="J9">
        <f t="shared" si="1"/>
        <v>9000</v>
      </c>
    </row>
    <row r="11" spans="1:13">
      <c r="B11" s="40" t="s">
        <v>22</v>
      </c>
      <c r="C11" s="40"/>
      <c r="D11" s="40"/>
      <c r="G11" s="22"/>
      <c r="H11" s="40" t="s">
        <v>30</v>
      </c>
      <c r="I11" s="40"/>
      <c r="J11" s="40"/>
    </row>
    <row r="12" spans="1:13">
      <c r="A12" t="s">
        <v>8</v>
      </c>
      <c r="B12">
        <f>K5</f>
        <v>6000</v>
      </c>
      <c r="C12" s="3" t="s">
        <v>4</v>
      </c>
      <c r="D12">
        <f>E5</f>
        <v>6000</v>
      </c>
      <c r="G12" s="1"/>
      <c r="H12" s="37" t="s">
        <v>15</v>
      </c>
      <c r="I12" s="37"/>
      <c r="J12" s="37"/>
    </row>
    <row r="13" spans="1:13">
      <c r="A13" t="s">
        <v>9</v>
      </c>
      <c r="B13">
        <f t="shared" ref="B13:B15" si="2">K6</f>
        <v>6000</v>
      </c>
      <c r="C13" s="3" t="s">
        <v>4</v>
      </c>
      <c r="D13">
        <f t="shared" ref="D13:D15" si="3">E6</f>
        <v>6000</v>
      </c>
      <c r="G13" s="20" t="s">
        <v>7</v>
      </c>
      <c r="H13" s="3" t="s">
        <v>12</v>
      </c>
      <c r="I13" s="3" t="s">
        <v>13</v>
      </c>
      <c r="J13" s="3" t="s">
        <v>14</v>
      </c>
    </row>
    <row r="14" spans="1:13">
      <c r="A14" t="s">
        <v>10</v>
      </c>
      <c r="B14">
        <f t="shared" si="2"/>
        <v>6000</v>
      </c>
      <c r="C14" s="3" t="s">
        <v>4</v>
      </c>
      <c r="D14">
        <f t="shared" si="3"/>
        <v>6000</v>
      </c>
      <c r="G14" t="s">
        <v>8</v>
      </c>
      <c r="H14" s="10">
        <v>1</v>
      </c>
      <c r="I14" s="10">
        <v>0</v>
      </c>
      <c r="J14" s="10">
        <v>1</v>
      </c>
    </row>
    <row r="15" spans="1:13">
      <c r="A15" t="s">
        <v>11</v>
      </c>
      <c r="B15">
        <f t="shared" si="2"/>
        <v>6000</v>
      </c>
      <c r="C15" s="3" t="s">
        <v>4</v>
      </c>
      <c r="D15">
        <f t="shared" si="3"/>
        <v>6000</v>
      </c>
      <c r="G15" t="s">
        <v>9</v>
      </c>
      <c r="H15" s="10">
        <v>0</v>
      </c>
      <c r="I15" s="10">
        <v>1</v>
      </c>
      <c r="J15" s="10">
        <v>1</v>
      </c>
    </row>
    <row r="16" spans="1:13">
      <c r="A16" s="2" t="s">
        <v>12</v>
      </c>
      <c r="B16">
        <f>H9</f>
        <v>7000</v>
      </c>
      <c r="C16" s="3" t="s">
        <v>5</v>
      </c>
      <c r="D16">
        <f>B9</f>
        <v>9000</v>
      </c>
      <c r="G16" t="s">
        <v>10</v>
      </c>
      <c r="H16" s="10">
        <v>0</v>
      </c>
      <c r="I16" s="10">
        <v>1</v>
      </c>
      <c r="J16" s="10">
        <v>1</v>
      </c>
    </row>
    <row r="17" spans="1:10">
      <c r="A17" s="2" t="s">
        <v>13</v>
      </c>
      <c r="B17">
        <f>I9</f>
        <v>8000</v>
      </c>
      <c r="C17" s="3" t="s">
        <v>5</v>
      </c>
      <c r="D17">
        <f>C9</f>
        <v>9000</v>
      </c>
      <c r="G17" t="s">
        <v>11</v>
      </c>
      <c r="H17" s="10">
        <v>1</v>
      </c>
      <c r="I17" s="10">
        <v>0</v>
      </c>
      <c r="J17" s="10">
        <v>1</v>
      </c>
    </row>
    <row r="18" spans="1:10">
      <c r="A18" s="2" t="s">
        <v>14</v>
      </c>
      <c r="B18">
        <f>J9</f>
        <v>9000</v>
      </c>
      <c r="C18" s="3" t="s">
        <v>5</v>
      </c>
      <c r="D18">
        <f>D9</f>
        <v>9000</v>
      </c>
    </row>
    <row r="20" spans="1:10">
      <c r="A20" s="2" t="s">
        <v>31</v>
      </c>
      <c r="B20">
        <v>2000</v>
      </c>
    </row>
    <row r="21" spans="1:10">
      <c r="A21" s="2" t="s">
        <v>32</v>
      </c>
      <c r="B21">
        <v>5000</v>
      </c>
    </row>
    <row r="22" spans="1:10">
      <c r="B22" s="39" t="s">
        <v>33</v>
      </c>
      <c r="C22" s="39"/>
      <c r="D22" s="39"/>
      <c r="E22" s="39"/>
      <c r="F22" s="39"/>
      <c r="G22" s="39"/>
      <c r="H22" s="39"/>
    </row>
    <row r="23" spans="1:10">
      <c r="B23" s="24">
        <f>H14*$B$20</f>
        <v>2000</v>
      </c>
      <c r="C23" s="25">
        <f t="shared" ref="C23:D26" si="4">I14*$B$20</f>
        <v>0</v>
      </c>
      <c r="D23" s="26">
        <f t="shared" si="4"/>
        <v>2000</v>
      </c>
      <c r="E23" s="38" t="s">
        <v>5</v>
      </c>
      <c r="F23" s="24">
        <f>H5</f>
        <v>4000.0000000000005</v>
      </c>
      <c r="G23" s="25">
        <f t="shared" ref="G23:H26" si="5">I5</f>
        <v>0</v>
      </c>
      <c r="H23" s="26">
        <f t="shared" si="5"/>
        <v>2000</v>
      </c>
    </row>
    <row r="24" spans="1:10">
      <c r="B24" s="6">
        <f t="shared" ref="B24:B26" si="6">H15*$B$20</f>
        <v>0</v>
      </c>
      <c r="C24" s="13">
        <f t="shared" si="4"/>
        <v>2000</v>
      </c>
      <c r="D24" s="7">
        <f t="shared" si="4"/>
        <v>2000</v>
      </c>
      <c r="E24" s="38"/>
      <c r="F24" s="6">
        <f t="shared" ref="F24:F26" si="7">H6</f>
        <v>0</v>
      </c>
      <c r="G24" s="13">
        <f t="shared" si="5"/>
        <v>4000</v>
      </c>
      <c r="H24" s="7">
        <f t="shared" si="5"/>
        <v>2000</v>
      </c>
    </row>
    <row r="25" spans="1:10">
      <c r="B25" s="6">
        <f t="shared" si="6"/>
        <v>0</v>
      </c>
      <c r="C25" s="13">
        <f t="shared" si="4"/>
        <v>2000</v>
      </c>
      <c r="D25" s="7">
        <f t="shared" si="4"/>
        <v>2000</v>
      </c>
      <c r="E25" s="38"/>
      <c r="F25" s="6">
        <f t="shared" si="7"/>
        <v>0</v>
      </c>
      <c r="G25" s="13">
        <f t="shared" si="5"/>
        <v>4000</v>
      </c>
      <c r="H25" s="7">
        <f t="shared" si="5"/>
        <v>2000</v>
      </c>
    </row>
    <row r="26" spans="1:10">
      <c r="B26" s="8">
        <f t="shared" si="6"/>
        <v>2000</v>
      </c>
      <c r="C26" s="14">
        <f t="shared" si="4"/>
        <v>0</v>
      </c>
      <c r="D26" s="9">
        <f t="shared" si="4"/>
        <v>2000</v>
      </c>
      <c r="E26" s="38"/>
      <c r="F26" s="8">
        <f t="shared" si="7"/>
        <v>3000</v>
      </c>
      <c r="G26" s="14">
        <f t="shared" si="5"/>
        <v>1.1368683772161603E-13</v>
      </c>
      <c r="H26" s="9">
        <f t="shared" si="5"/>
        <v>3000.0000000000005</v>
      </c>
    </row>
    <row r="27" spans="1:10">
      <c r="B27" s="39" t="s">
        <v>34</v>
      </c>
      <c r="C27" s="39"/>
      <c r="D27" s="39"/>
      <c r="E27" s="39"/>
      <c r="F27" s="39"/>
      <c r="G27" s="39"/>
      <c r="H27" s="39"/>
    </row>
    <row r="28" spans="1:10">
      <c r="B28" s="27">
        <f>H5</f>
        <v>4000.0000000000005</v>
      </c>
      <c r="C28" s="28">
        <f t="shared" ref="C28:D31" si="8">I5</f>
        <v>0</v>
      </c>
      <c r="D28" s="29">
        <f t="shared" si="8"/>
        <v>2000</v>
      </c>
      <c r="E28" s="38" t="s">
        <v>5</v>
      </c>
      <c r="F28" s="24">
        <f>H14*$B$21</f>
        <v>5000</v>
      </c>
      <c r="G28" s="25">
        <f t="shared" ref="G28:H31" si="9">I14*$B$21</f>
        <v>0</v>
      </c>
      <c r="H28" s="26">
        <f t="shared" si="9"/>
        <v>5000</v>
      </c>
    </row>
    <row r="29" spans="1:10">
      <c r="B29" s="30">
        <f t="shared" ref="B29:B31" si="10">H6</f>
        <v>0</v>
      </c>
      <c r="C29" s="17">
        <f t="shared" si="8"/>
        <v>4000</v>
      </c>
      <c r="D29" s="31">
        <f t="shared" si="8"/>
        <v>2000</v>
      </c>
      <c r="E29" s="38"/>
      <c r="F29" s="6">
        <f t="shared" ref="F29:F31" si="11">H15*$B$21</f>
        <v>0</v>
      </c>
      <c r="G29" s="13">
        <f t="shared" si="9"/>
        <v>5000</v>
      </c>
      <c r="H29" s="7">
        <f t="shared" si="9"/>
        <v>5000</v>
      </c>
    </row>
    <row r="30" spans="1:10">
      <c r="B30" s="30">
        <f t="shared" si="10"/>
        <v>0</v>
      </c>
      <c r="C30" s="17">
        <f t="shared" si="8"/>
        <v>4000</v>
      </c>
      <c r="D30" s="31">
        <f t="shared" si="8"/>
        <v>2000</v>
      </c>
      <c r="E30" s="38"/>
      <c r="F30" s="6">
        <f t="shared" si="11"/>
        <v>0</v>
      </c>
      <c r="G30" s="13">
        <f t="shared" si="9"/>
        <v>5000</v>
      </c>
      <c r="H30" s="7">
        <f t="shared" si="9"/>
        <v>5000</v>
      </c>
    </row>
    <row r="31" spans="1:10">
      <c r="B31" s="32">
        <f t="shared" si="10"/>
        <v>3000</v>
      </c>
      <c r="C31" s="33">
        <f t="shared" si="8"/>
        <v>1.1368683772161603E-13</v>
      </c>
      <c r="D31" s="34">
        <f t="shared" si="8"/>
        <v>3000.0000000000005</v>
      </c>
      <c r="E31" s="38"/>
      <c r="F31" s="8">
        <f t="shared" si="11"/>
        <v>5000</v>
      </c>
      <c r="G31" s="14">
        <f t="shared" si="9"/>
        <v>0</v>
      </c>
      <c r="H31" s="9">
        <f t="shared" si="9"/>
        <v>5000</v>
      </c>
    </row>
  </sheetData>
  <mergeCells count="11">
    <mergeCell ref="B3:D3"/>
    <mergeCell ref="B2:D2"/>
    <mergeCell ref="H2:J2"/>
    <mergeCell ref="H3:J3"/>
    <mergeCell ref="B11:D11"/>
    <mergeCell ref="H11:J11"/>
    <mergeCell ref="H12:J12"/>
    <mergeCell ref="E23:E26"/>
    <mergeCell ref="B22:H22"/>
    <mergeCell ref="B27:H27"/>
    <mergeCell ref="E28:E3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K13" sqref="K13"/>
    </sheetView>
  </sheetViews>
  <sheetFormatPr baseColWidth="10" defaultColWidth="11" defaultRowHeight="15" x14ac:dyDescent="0"/>
  <cols>
    <col min="2" max="2" width="5.1640625" bestFit="1" customWidth="1"/>
    <col min="3" max="5" width="4.1640625" bestFit="1" customWidth="1"/>
  </cols>
  <sheetData>
    <row r="1" spans="1:14">
      <c r="A1" s="41" t="s">
        <v>23</v>
      </c>
      <c r="B1" s="41"/>
    </row>
    <row r="2" spans="1:14">
      <c r="B2" s="37" t="s">
        <v>28</v>
      </c>
      <c r="C2" s="37"/>
      <c r="D2" s="37"/>
      <c r="E2" s="37"/>
      <c r="H2" s="37" t="s">
        <v>28</v>
      </c>
      <c r="I2" s="37"/>
      <c r="J2" s="37"/>
      <c r="K2" s="37"/>
    </row>
    <row r="3" spans="1:14" ht="16.5" thickBot="1">
      <c r="A3" s="15" t="s">
        <v>24</v>
      </c>
      <c r="B3" s="3">
        <v>1</v>
      </c>
      <c r="C3" s="3">
        <v>2</v>
      </c>
      <c r="D3" s="3">
        <v>3</v>
      </c>
      <c r="E3" s="3">
        <v>4</v>
      </c>
      <c r="G3" s="15" t="s">
        <v>24</v>
      </c>
      <c r="H3" s="3">
        <v>1</v>
      </c>
      <c r="I3" s="3">
        <v>2</v>
      </c>
      <c r="J3" s="3">
        <v>3</v>
      </c>
      <c r="K3" s="3">
        <v>4</v>
      </c>
      <c r="N3" t="s">
        <v>21</v>
      </c>
    </row>
    <row r="4" spans="1:14" ht="16.5" thickBot="1">
      <c r="A4" t="s">
        <v>0</v>
      </c>
      <c r="B4">
        <v>190</v>
      </c>
      <c r="C4">
        <v>175</v>
      </c>
      <c r="D4">
        <v>125</v>
      </c>
      <c r="E4">
        <v>230</v>
      </c>
      <c r="G4" t="s">
        <v>0</v>
      </c>
      <c r="H4" s="10">
        <v>0</v>
      </c>
      <c r="I4" s="10">
        <v>1</v>
      </c>
      <c r="J4" s="10">
        <v>0</v>
      </c>
      <c r="K4" s="10">
        <v>0</v>
      </c>
      <c r="L4">
        <f>SUM(H4:K4)</f>
        <v>1</v>
      </c>
      <c r="N4" s="18">
        <f>SUMPRODUCT(B4:E9,H4:K9)</f>
        <v>675</v>
      </c>
    </row>
    <row r="5" spans="1:14">
      <c r="A5" t="s">
        <v>1</v>
      </c>
      <c r="B5">
        <v>150</v>
      </c>
      <c r="C5">
        <v>235</v>
      </c>
      <c r="D5">
        <v>155</v>
      </c>
      <c r="E5">
        <v>220</v>
      </c>
      <c r="G5" t="s">
        <v>1</v>
      </c>
      <c r="H5" s="10">
        <v>1</v>
      </c>
      <c r="I5" s="10">
        <v>0</v>
      </c>
      <c r="J5" s="10">
        <v>0</v>
      </c>
      <c r="K5" s="10">
        <v>1</v>
      </c>
      <c r="L5">
        <f t="shared" ref="L5:L9" si="0">SUM(H5:K5)</f>
        <v>2</v>
      </c>
    </row>
    <row r="6" spans="1:14">
      <c r="A6" t="s">
        <v>2</v>
      </c>
      <c r="B6">
        <v>210</v>
      </c>
      <c r="C6">
        <v>225</v>
      </c>
      <c r="D6">
        <v>135</v>
      </c>
      <c r="E6">
        <v>260</v>
      </c>
      <c r="G6" t="s">
        <v>2</v>
      </c>
      <c r="H6" s="10">
        <v>0</v>
      </c>
      <c r="I6" s="10">
        <v>0</v>
      </c>
      <c r="J6" s="10">
        <v>0</v>
      </c>
      <c r="K6" s="10">
        <v>0</v>
      </c>
      <c r="L6">
        <f t="shared" si="0"/>
        <v>0</v>
      </c>
    </row>
    <row r="7" spans="1:14">
      <c r="A7" t="s">
        <v>25</v>
      </c>
      <c r="B7">
        <v>170</v>
      </c>
      <c r="C7">
        <v>185</v>
      </c>
      <c r="D7">
        <v>190</v>
      </c>
      <c r="E7">
        <v>280</v>
      </c>
      <c r="G7" t="s">
        <v>25</v>
      </c>
      <c r="H7" s="10">
        <v>0</v>
      </c>
      <c r="I7" s="10">
        <v>0</v>
      </c>
      <c r="J7" s="10">
        <v>0</v>
      </c>
      <c r="K7" s="10">
        <v>0</v>
      </c>
      <c r="L7">
        <f t="shared" si="0"/>
        <v>0</v>
      </c>
    </row>
    <row r="8" spans="1:14">
      <c r="A8" t="s">
        <v>26</v>
      </c>
      <c r="B8">
        <v>220</v>
      </c>
      <c r="C8">
        <v>190</v>
      </c>
      <c r="D8">
        <v>140</v>
      </c>
      <c r="E8">
        <v>240</v>
      </c>
      <c r="G8" t="s">
        <v>26</v>
      </c>
      <c r="H8" s="10">
        <v>0</v>
      </c>
      <c r="I8" s="10">
        <v>0</v>
      </c>
      <c r="J8" s="10">
        <v>0</v>
      </c>
      <c r="K8" s="10">
        <v>0</v>
      </c>
      <c r="L8">
        <f t="shared" si="0"/>
        <v>0</v>
      </c>
    </row>
    <row r="9" spans="1:14">
      <c r="A9" t="s">
        <v>27</v>
      </c>
      <c r="B9">
        <v>270</v>
      </c>
      <c r="C9">
        <v>200</v>
      </c>
      <c r="D9">
        <v>130</v>
      </c>
      <c r="E9">
        <v>260</v>
      </c>
      <c r="G9" t="s">
        <v>27</v>
      </c>
      <c r="H9" s="10">
        <v>0</v>
      </c>
      <c r="I9" s="10">
        <v>0</v>
      </c>
      <c r="J9" s="10">
        <v>1</v>
      </c>
      <c r="K9" s="10">
        <v>0</v>
      </c>
      <c r="L9">
        <f t="shared" si="0"/>
        <v>1</v>
      </c>
    </row>
    <row r="10" spans="1:14">
      <c r="H10">
        <f>SUM(H4:H9)</f>
        <v>1</v>
      </c>
      <c r="I10">
        <f t="shared" ref="I10:K10" si="1">SUM(I4:I9)</f>
        <v>1</v>
      </c>
      <c r="J10">
        <f t="shared" si="1"/>
        <v>1</v>
      </c>
      <c r="K10">
        <f t="shared" si="1"/>
        <v>1</v>
      </c>
    </row>
    <row r="12" spans="1:14">
      <c r="A12" s="15" t="s">
        <v>24</v>
      </c>
      <c r="B12" s="39" t="s">
        <v>39</v>
      </c>
      <c r="C12" s="39"/>
      <c r="D12" s="39"/>
      <c r="G12" s="21" t="s">
        <v>24</v>
      </c>
      <c r="H12" t="s">
        <v>35</v>
      </c>
      <c r="J12" s="39" t="s">
        <v>38</v>
      </c>
      <c r="K12" s="39"/>
      <c r="L12" s="39"/>
    </row>
    <row r="13" spans="1:14">
      <c r="A13" t="s">
        <v>0</v>
      </c>
      <c r="B13">
        <f>L4</f>
        <v>1</v>
      </c>
      <c r="C13" t="s">
        <v>5</v>
      </c>
      <c r="D13">
        <f>4*H13</f>
        <v>4</v>
      </c>
      <c r="G13" t="s">
        <v>0</v>
      </c>
      <c r="H13" s="35">
        <v>1</v>
      </c>
      <c r="J13">
        <f>H13</f>
        <v>1</v>
      </c>
      <c r="K13" s="3" t="s">
        <v>5</v>
      </c>
      <c r="L13">
        <f>L4</f>
        <v>1</v>
      </c>
    </row>
    <row r="14" spans="1:14">
      <c r="A14" t="s">
        <v>1</v>
      </c>
      <c r="B14">
        <f t="shared" ref="B14:B18" si="2">L5</f>
        <v>2</v>
      </c>
      <c r="C14" t="s">
        <v>5</v>
      </c>
      <c r="D14">
        <f t="shared" ref="D14:D18" si="3">4*H14</f>
        <v>4</v>
      </c>
      <c r="G14" t="s">
        <v>1</v>
      </c>
      <c r="H14" s="35">
        <v>1</v>
      </c>
      <c r="J14">
        <f t="shared" ref="J14:J18" si="4">H14</f>
        <v>1</v>
      </c>
      <c r="K14" s="3" t="s">
        <v>5</v>
      </c>
      <c r="L14">
        <f t="shared" ref="L14:L18" si="5">L5</f>
        <v>2</v>
      </c>
    </row>
    <row r="15" spans="1:14">
      <c r="A15" t="s">
        <v>2</v>
      </c>
      <c r="B15">
        <f t="shared" si="2"/>
        <v>0</v>
      </c>
      <c r="C15" t="s">
        <v>5</v>
      </c>
      <c r="D15">
        <f t="shared" si="3"/>
        <v>0</v>
      </c>
      <c r="G15" t="s">
        <v>2</v>
      </c>
      <c r="H15" s="35">
        <v>0</v>
      </c>
      <c r="J15">
        <f t="shared" si="4"/>
        <v>0</v>
      </c>
      <c r="K15" s="3" t="s">
        <v>5</v>
      </c>
      <c r="L15">
        <f t="shared" si="5"/>
        <v>0</v>
      </c>
    </row>
    <row r="16" spans="1:14">
      <c r="A16" t="s">
        <v>25</v>
      </c>
      <c r="B16">
        <f t="shared" si="2"/>
        <v>0</v>
      </c>
      <c r="C16" t="s">
        <v>5</v>
      </c>
      <c r="D16">
        <f t="shared" si="3"/>
        <v>0</v>
      </c>
      <c r="G16" t="s">
        <v>25</v>
      </c>
      <c r="H16" s="35">
        <v>0</v>
      </c>
      <c r="J16">
        <f t="shared" si="4"/>
        <v>0</v>
      </c>
      <c r="K16" s="3" t="s">
        <v>5</v>
      </c>
      <c r="L16">
        <f t="shared" si="5"/>
        <v>0</v>
      </c>
    </row>
    <row r="17" spans="1:12">
      <c r="A17" t="s">
        <v>26</v>
      </c>
      <c r="B17">
        <f t="shared" si="2"/>
        <v>0</v>
      </c>
      <c r="C17" t="s">
        <v>5</v>
      </c>
      <c r="D17">
        <f t="shared" si="3"/>
        <v>0</v>
      </c>
      <c r="G17" t="s">
        <v>26</v>
      </c>
      <c r="H17" s="35">
        <v>0</v>
      </c>
      <c r="J17">
        <f t="shared" si="4"/>
        <v>0</v>
      </c>
      <c r="K17" s="3" t="s">
        <v>5</v>
      </c>
      <c r="L17">
        <f t="shared" si="5"/>
        <v>0</v>
      </c>
    </row>
    <row r="18" spans="1:12">
      <c r="A18" t="s">
        <v>27</v>
      </c>
      <c r="B18">
        <f t="shared" si="2"/>
        <v>1</v>
      </c>
      <c r="C18" t="s">
        <v>5</v>
      </c>
      <c r="D18">
        <f t="shared" si="3"/>
        <v>4</v>
      </c>
      <c r="G18" t="s">
        <v>27</v>
      </c>
      <c r="H18" s="35">
        <v>1</v>
      </c>
      <c r="J18">
        <f t="shared" si="4"/>
        <v>1</v>
      </c>
      <c r="K18" s="3" t="s">
        <v>5</v>
      </c>
      <c r="L18">
        <f t="shared" si="5"/>
        <v>1</v>
      </c>
    </row>
    <row r="19" spans="1:12">
      <c r="A19" t="s">
        <v>29</v>
      </c>
      <c r="G19" t="s">
        <v>36</v>
      </c>
      <c r="H19">
        <f>SUM(H13:H18)</f>
        <v>3</v>
      </c>
    </row>
    <row r="20" spans="1:12">
      <c r="A20">
        <v>1</v>
      </c>
      <c r="B20">
        <f>H10</f>
        <v>1</v>
      </c>
      <c r="C20" t="s">
        <v>4</v>
      </c>
      <c r="D20">
        <f>1</f>
        <v>1</v>
      </c>
    </row>
    <row r="21" spans="1:12">
      <c r="A21">
        <v>2</v>
      </c>
      <c r="B21">
        <f>I10</f>
        <v>1</v>
      </c>
      <c r="C21" t="s">
        <v>4</v>
      </c>
      <c r="D21">
        <f>1</f>
        <v>1</v>
      </c>
    </row>
    <row r="22" spans="1:12">
      <c r="A22">
        <v>3</v>
      </c>
      <c r="B22">
        <f>J10</f>
        <v>1</v>
      </c>
      <c r="C22" t="s">
        <v>4</v>
      </c>
      <c r="D22">
        <f>1</f>
        <v>1</v>
      </c>
    </row>
    <row r="23" spans="1:12">
      <c r="A23">
        <v>4</v>
      </c>
      <c r="B23">
        <f>K10</f>
        <v>1</v>
      </c>
      <c r="C23" t="s">
        <v>4</v>
      </c>
      <c r="D23">
        <f>1</f>
        <v>1</v>
      </c>
    </row>
    <row r="24" spans="1:12">
      <c r="A24" t="s">
        <v>37</v>
      </c>
      <c r="B24">
        <f>H19</f>
        <v>3</v>
      </c>
      <c r="C24" t="s">
        <v>4</v>
      </c>
      <c r="D24">
        <f>3</f>
        <v>3</v>
      </c>
    </row>
  </sheetData>
  <mergeCells count="5">
    <mergeCell ref="A1:B1"/>
    <mergeCell ref="B2:E2"/>
    <mergeCell ref="H2:K2"/>
    <mergeCell ref="J12:L12"/>
    <mergeCell ref="B12:D1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E6" sqref="E6:F6"/>
    </sheetView>
  </sheetViews>
  <sheetFormatPr baseColWidth="10" defaultColWidth="8.83203125" defaultRowHeight="15" x14ac:dyDescent="0"/>
  <cols>
    <col min="1" max="1" width="12.1640625" bestFit="1" customWidth="1"/>
    <col min="2" max="2" width="10.6640625" bestFit="1" customWidth="1"/>
    <col min="3" max="3" width="9.33203125" bestFit="1" customWidth="1"/>
    <col min="4" max="4" width="11.1640625" bestFit="1" customWidth="1"/>
    <col min="5" max="5" width="10.83203125" bestFit="1" customWidth="1"/>
  </cols>
  <sheetData>
    <row r="1" spans="1:6">
      <c r="A1" s="1" t="s">
        <v>40</v>
      </c>
    </row>
    <row r="3" spans="1:6">
      <c r="A3" s="1" t="s">
        <v>41</v>
      </c>
      <c r="B3" s="1" t="s">
        <v>42</v>
      </c>
      <c r="C3" s="1" t="s">
        <v>43</v>
      </c>
      <c r="D3" s="1" t="s">
        <v>47</v>
      </c>
      <c r="E3" s="1" t="s">
        <v>44</v>
      </c>
      <c r="F3" s="1" t="s">
        <v>45</v>
      </c>
    </row>
    <row r="4" spans="1:6">
      <c r="A4" s="3" t="s">
        <v>0</v>
      </c>
      <c r="B4">
        <v>25</v>
      </c>
      <c r="C4">
        <v>0.13</v>
      </c>
      <c r="D4">
        <v>15</v>
      </c>
      <c r="E4" s="35">
        <v>150</v>
      </c>
      <c r="F4" s="35">
        <v>1</v>
      </c>
    </row>
    <row r="5" spans="1:6">
      <c r="A5" s="3" t="s">
        <v>1</v>
      </c>
      <c r="B5">
        <v>30</v>
      </c>
      <c r="C5">
        <v>0.12</v>
      </c>
      <c r="D5">
        <v>30</v>
      </c>
      <c r="E5" s="35">
        <v>0</v>
      </c>
      <c r="F5" s="35">
        <v>0</v>
      </c>
    </row>
    <row r="6" spans="1:6">
      <c r="A6" s="42" t="s">
        <v>48</v>
      </c>
      <c r="B6" s="42"/>
      <c r="D6">
        <v>9</v>
      </c>
      <c r="E6" t="s">
        <v>53</v>
      </c>
      <c r="F6">
        <v>40</v>
      </c>
    </row>
    <row r="7" spans="1:6">
      <c r="A7" t="s">
        <v>49</v>
      </c>
      <c r="B7">
        <v>150</v>
      </c>
    </row>
    <row r="9" spans="1:6">
      <c r="A9" t="s">
        <v>49</v>
      </c>
      <c r="B9">
        <f>SUM(E4:E5)</f>
        <v>150</v>
      </c>
      <c r="C9" s="3" t="s">
        <v>4</v>
      </c>
      <c r="D9">
        <f>B7</f>
        <v>150</v>
      </c>
    </row>
    <row r="10" spans="1:6">
      <c r="B10" s="39" t="s">
        <v>50</v>
      </c>
      <c r="C10" s="39"/>
      <c r="D10" s="39"/>
    </row>
    <row r="11" spans="1:6">
      <c r="A11" s="3" t="s">
        <v>0</v>
      </c>
      <c r="B11">
        <f>E4</f>
        <v>150</v>
      </c>
      <c r="C11" s="3" t="s">
        <v>5</v>
      </c>
      <c r="D11">
        <f>$B$7*F4</f>
        <v>150</v>
      </c>
    </row>
    <row r="12" spans="1:6">
      <c r="A12" s="3" t="s">
        <v>1</v>
      </c>
      <c r="B12">
        <f>E5</f>
        <v>0</v>
      </c>
      <c r="C12" s="3" t="s">
        <v>5</v>
      </c>
      <c r="D12">
        <f>$B$7*F5</f>
        <v>0</v>
      </c>
    </row>
    <row r="13" spans="1:6">
      <c r="B13" s="39" t="s">
        <v>51</v>
      </c>
      <c r="C13" s="39"/>
      <c r="D13" s="39"/>
    </row>
    <row r="14" spans="1:6">
      <c r="A14" s="3" t="s">
        <v>0</v>
      </c>
      <c r="B14">
        <f>F4</f>
        <v>1</v>
      </c>
      <c r="C14" s="3" t="s">
        <v>5</v>
      </c>
      <c r="D14">
        <f>E4</f>
        <v>150</v>
      </c>
    </row>
    <row r="15" spans="1:6">
      <c r="A15" s="3" t="s">
        <v>1</v>
      </c>
      <c r="B15">
        <f>F5</f>
        <v>0</v>
      </c>
      <c r="C15" s="3" t="s">
        <v>5</v>
      </c>
      <c r="D15">
        <f>E5</f>
        <v>0</v>
      </c>
    </row>
    <row r="16" spans="1:6">
      <c r="A16" s="3"/>
      <c r="B16" s="39" t="s">
        <v>53</v>
      </c>
      <c r="C16" s="39"/>
      <c r="D16" s="39"/>
    </row>
    <row r="17" spans="1:4">
      <c r="A17" s="3"/>
      <c r="B17">
        <f>SUMPRODUCT(E4:E5,D4:D5)/60</f>
        <v>37.5</v>
      </c>
      <c r="C17" s="3" t="s">
        <v>5</v>
      </c>
      <c r="D17">
        <f>F6</f>
        <v>40</v>
      </c>
    </row>
    <row r="19" spans="1:4">
      <c r="A19" s="2" t="s">
        <v>52</v>
      </c>
      <c r="B19">
        <f>SUMPRODUCT(F4:F5,B4:B5)</f>
        <v>25</v>
      </c>
    </row>
    <row r="20" spans="1:4">
      <c r="A20" t="s">
        <v>54</v>
      </c>
      <c r="B20">
        <f>B17*D6</f>
        <v>337.5</v>
      </c>
    </row>
    <row r="21" spans="1:4" ht="16.5" thickBot="1">
      <c r="A21" t="s">
        <v>56</v>
      </c>
      <c r="B21">
        <f>SUMPRODUCT(E4:E5,C4:C5)</f>
        <v>19.5</v>
      </c>
    </row>
    <row r="22" spans="1:4" ht="16.5" thickBot="1">
      <c r="A22" t="s">
        <v>55</v>
      </c>
      <c r="B22" s="18">
        <f>SUM(B19:B21)</f>
        <v>382</v>
      </c>
    </row>
  </sheetData>
  <mergeCells count="4">
    <mergeCell ref="A6:B6"/>
    <mergeCell ref="B10:D10"/>
    <mergeCell ref="B13:D13"/>
    <mergeCell ref="B16:D16"/>
  </mergeCells>
  <pageMargins left="0.7" right="0.7" top="0.75" bottom="0.75" header="0.3" footer="0.3"/>
  <ignoredErrors>
    <ignoredError sqref="B17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C17" sqref="C17"/>
    </sheetView>
  </sheetViews>
  <sheetFormatPr baseColWidth="10" defaultColWidth="8.83203125" defaultRowHeight="15" x14ac:dyDescent="0"/>
  <cols>
    <col min="1" max="1" width="12.1640625" bestFit="1" customWidth="1"/>
    <col min="2" max="2" width="10.6640625" bestFit="1" customWidth="1"/>
    <col min="3" max="3" width="9.33203125" bestFit="1" customWidth="1"/>
    <col min="4" max="4" width="11.1640625" bestFit="1" customWidth="1"/>
    <col min="5" max="5" width="10.83203125" bestFit="1" customWidth="1"/>
  </cols>
  <sheetData>
    <row r="1" spans="1:8">
      <c r="A1" s="43" t="s">
        <v>57</v>
      </c>
      <c r="B1" s="43"/>
    </row>
    <row r="3" spans="1:8">
      <c r="A3" s="1" t="s">
        <v>41</v>
      </c>
      <c r="B3" s="1" t="s">
        <v>42</v>
      </c>
      <c r="C3" s="1" t="s">
        <v>43</v>
      </c>
      <c r="D3" s="1" t="s">
        <v>47</v>
      </c>
      <c r="E3" s="1" t="s">
        <v>44</v>
      </c>
      <c r="F3" s="1" t="s">
        <v>45</v>
      </c>
      <c r="H3" s="36" t="s">
        <v>63</v>
      </c>
    </row>
    <row r="4" spans="1:8">
      <c r="A4" s="3" t="s">
        <v>0</v>
      </c>
      <c r="B4">
        <v>25</v>
      </c>
      <c r="C4">
        <v>0.13</v>
      </c>
      <c r="D4">
        <v>15</v>
      </c>
      <c r="E4" s="35">
        <v>175</v>
      </c>
      <c r="F4" s="35">
        <v>1</v>
      </c>
      <c r="H4" s="35">
        <v>40</v>
      </c>
    </row>
    <row r="5" spans="1:8">
      <c r="A5" s="3" t="s">
        <v>1</v>
      </c>
      <c r="B5">
        <v>30</v>
      </c>
      <c r="C5">
        <v>0.12</v>
      </c>
      <c r="D5">
        <v>30</v>
      </c>
      <c r="E5" s="35">
        <v>0</v>
      </c>
      <c r="F5" s="35">
        <v>0</v>
      </c>
    </row>
    <row r="6" spans="1:8">
      <c r="A6" s="42" t="s">
        <v>48</v>
      </c>
      <c r="B6" s="42"/>
      <c r="D6">
        <v>9</v>
      </c>
      <c r="E6" t="s">
        <v>53</v>
      </c>
      <c r="F6">
        <v>40</v>
      </c>
    </row>
    <row r="7" spans="1:8">
      <c r="A7" t="s">
        <v>49</v>
      </c>
      <c r="B7">
        <v>175</v>
      </c>
      <c r="D7" t="s">
        <v>58</v>
      </c>
      <c r="E7" s="35">
        <v>5</v>
      </c>
      <c r="F7" s="35">
        <v>1</v>
      </c>
      <c r="G7" t="s">
        <v>46</v>
      </c>
      <c r="H7">
        <v>11</v>
      </c>
    </row>
    <row r="8" spans="1:8">
      <c r="D8" t="s">
        <v>60</v>
      </c>
      <c r="E8">
        <v>5</v>
      </c>
      <c r="F8" t="s">
        <v>61</v>
      </c>
      <c r="G8">
        <v>10</v>
      </c>
    </row>
    <row r="9" spans="1:8">
      <c r="A9" t="s">
        <v>49</v>
      </c>
      <c r="B9">
        <f>SUM(E4:E5)</f>
        <v>175</v>
      </c>
      <c r="C9" s="3" t="s">
        <v>4</v>
      </c>
      <c r="D9">
        <f>B7</f>
        <v>175</v>
      </c>
    </row>
    <row r="10" spans="1:8">
      <c r="B10" s="39" t="s">
        <v>50</v>
      </c>
      <c r="C10" s="39"/>
      <c r="D10" s="39"/>
      <c r="E10" s="40" t="s">
        <v>59</v>
      </c>
      <c r="F10" s="40"/>
      <c r="G10" s="40"/>
    </row>
    <row r="11" spans="1:8">
      <c r="A11" s="3" t="s">
        <v>0</v>
      </c>
      <c r="B11">
        <f>E4</f>
        <v>175</v>
      </c>
      <c r="C11" s="3" t="s">
        <v>5</v>
      </c>
      <c r="D11">
        <f>$B$7*F4</f>
        <v>175</v>
      </c>
      <c r="E11">
        <f>E7</f>
        <v>5</v>
      </c>
      <c r="F11" s="3" t="s">
        <v>3</v>
      </c>
      <c r="G11">
        <f>E8*F7</f>
        <v>5</v>
      </c>
    </row>
    <row r="12" spans="1:8">
      <c r="A12" s="3" t="s">
        <v>1</v>
      </c>
      <c r="B12">
        <f>E5</f>
        <v>0</v>
      </c>
      <c r="C12" s="3" t="s">
        <v>5</v>
      </c>
      <c r="D12">
        <f>$B$7*F5</f>
        <v>0</v>
      </c>
      <c r="E12" s="40" t="s">
        <v>62</v>
      </c>
      <c r="F12" s="40"/>
      <c r="G12" s="40"/>
    </row>
    <row r="13" spans="1:8">
      <c r="B13" s="39" t="s">
        <v>51</v>
      </c>
      <c r="C13" s="39"/>
      <c r="D13" s="39"/>
      <c r="E13">
        <f>E7</f>
        <v>5</v>
      </c>
      <c r="F13" s="3" t="s">
        <v>5</v>
      </c>
      <c r="G13">
        <f>F7*G8</f>
        <v>10</v>
      </c>
    </row>
    <row r="14" spans="1:8">
      <c r="A14" s="3" t="s">
        <v>0</v>
      </c>
      <c r="B14">
        <f>F4</f>
        <v>1</v>
      </c>
      <c r="C14" s="3" t="s">
        <v>5</v>
      </c>
      <c r="D14">
        <f>E4</f>
        <v>175</v>
      </c>
    </row>
    <row r="15" spans="1:8">
      <c r="A15" s="3" t="s">
        <v>1</v>
      </c>
      <c r="B15">
        <f>F5</f>
        <v>0</v>
      </c>
      <c r="C15" s="3" t="s">
        <v>5</v>
      </c>
      <c r="D15">
        <f>E5</f>
        <v>0</v>
      </c>
    </row>
    <row r="16" spans="1:8">
      <c r="A16" s="3"/>
      <c r="B16" s="39" t="s">
        <v>53</v>
      </c>
      <c r="C16" s="39"/>
      <c r="D16" s="39"/>
    </row>
    <row r="17" spans="1:8">
      <c r="A17" s="3"/>
      <c r="B17">
        <f>SUMPRODUCT(E4:E5,D4:D5)/60</f>
        <v>43.75</v>
      </c>
      <c r="C17" s="3" t="s">
        <v>5</v>
      </c>
      <c r="D17">
        <f>H4+E7</f>
        <v>45</v>
      </c>
    </row>
    <row r="18" spans="1:8">
      <c r="A18" t="s">
        <v>64</v>
      </c>
      <c r="B18">
        <f>H4</f>
        <v>40</v>
      </c>
      <c r="C18" s="23" t="s">
        <v>5</v>
      </c>
      <c r="D18">
        <f>F6</f>
        <v>40</v>
      </c>
      <c r="F18">
        <f>H4</f>
        <v>40</v>
      </c>
      <c r="G18" t="s">
        <v>3</v>
      </c>
      <c r="H18">
        <f>F7*F6</f>
        <v>40</v>
      </c>
    </row>
    <row r="19" spans="1:8">
      <c r="A19" s="2" t="s">
        <v>52</v>
      </c>
      <c r="B19">
        <f>SUMPRODUCT(F4:F5,B4:B5)</f>
        <v>25</v>
      </c>
    </row>
    <row r="20" spans="1:8">
      <c r="A20" t="s">
        <v>54</v>
      </c>
      <c r="B20">
        <f>H4*D6+E7*H7</f>
        <v>415</v>
      </c>
    </row>
    <row r="21" spans="1:8" ht="16" thickBot="1">
      <c r="A21" t="s">
        <v>56</v>
      </c>
      <c r="B21">
        <f>SUMPRODUCT(E4:E5,C4:C5)</f>
        <v>22.75</v>
      </c>
    </row>
    <row r="22" spans="1:8" ht="16" thickBot="1">
      <c r="A22" t="s">
        <v>55</v>
      </c>
      <c r="B22" s="18">
        <f>SUM(B19:B21)</f>
        <v>462.75</v>
      </c>
    </row>
  </sheetData>
  <mergeCells count="7">
    <mergeCell ref="E10:G10"/>
    <mergeCell ref="E12:G12"/>
    <mergeCell ref="A6:B6"/>
    <mergeCell ref="B10:D10"/>
    <mergeCell ref="B13:D13"/>
    <mergeCell ref="B16:D16"/>
    <mergeCell ref="A1:B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White</vt:lpstr>
      <vt:lpstr>Bartons</vt:lpstr>
      <vt:lpstr>Zugzwang</vt:lpstr>
      <vt:lpstr>Zugzwang with OT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Gross</dc:creator>
  <cp:lastModifiedBy>Robert Gross</cp:lastModifiedBy>
  <dcterms:created xsi:type="dcterms:W3CDTF">2011-03-03T21:29:08Z</dcterms:created>
  <dcterms:modified xsi:type="dcterms:W3CDTF">2011-03-21T20:48:50Z</dcterms:modified>
</cp:coreProperties>
</file>