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20" yWindow="45" windowWidth="19320" windowHeight="15480" activeTab="6"/>
  </bookViews>
  <sheets>
    <sheet name="Burnside" sheetId="1" r:id="rId1"/>
    <sheet name="Burnside (2)" sheetId="2" r:id="rId2"/>
    <sheet name="Burnside (3)" sheetId="12" r:id="rId3"/>
    <sheet name="Green's" sheetId="6" r:id="rId4"/>
    <sheet name="Tremont" sheetId="11" r:id="rId5"/>
    <sheet name="Tremont (2)" sheetId="13" r:id="rId6"/>
    <sheet name="Tremont (3)" sheetId="14" r:id="rId7"/>
  </sheets>
  <definedNames>
    <definedName name="solver_adj" localSheetId="0" hidden="1">Burnside!$B$11:$H$11</definedName>
    <definedName name="solver_adj" localSheetId="1" hidden="1">'Burnside (2)'!$B$12:$H$12,'Burnside (2)'!$J$4:$J$10</definedName>
    <definedName name="solver_adj" localSheetId="2" hidden="1">'Burnside (3)'!$B$12:$H$12,'Burnside (3)'!$J$4:$J$10</definedName>
    <definedName name="solver_adj" localSheetId="3" hidden="1">'Green''s'!$B$8</definedName>
    <definedName name="solver_adj" localSheetId="4" hidden="1">Tremont!$B$8</definedName>
    <definedName name="solver_adj" localSheetId="5" hidden="1">'Tremont (2)'!$B$8</definedName>
    <definedName name="solver_adj" localSheetId="6" hidden="1">'Tremont (3)'!$B$8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0.000001</definedName>
    <definedName name="solver_cvg" localSheetId="6" hidden="1">0.000001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2</definedName>
    <definedName name="solver_drv" localSheetId="6" hidden="1">2</definedName>
    <definedName name="solver_eng" localSheetId="0" hidden="1">1</definedName>
    <definedName name="solver_eng" localSheetId="1" hidden="1">2</definedName>
    <definedName name="solver_eng" localSheetId="2" hidden="1">2</definedName>
    <definedName name="solver_eng" localSheetId="3" hidden="1">1</definedName>
    <definedName name="solver_eng" localSheetId="4" hidden="1">1</definedName>
    <definedName name="solver_eng" localSheetId="5" hidden="1">3</definedName>
    <definedName name="solver_eng" localSheetId="6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5" hidden="1">1</definedName>
    <definedName name="solver_est" localSheetId="6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lhs1" localSheetId="0" hidden="1">Burnside!$B$11:$H$11</definedName>
    <definedName name="solver_lhs1" localSheetId="1" hidden="1">'Burnside (2)'!$B$12:$H$12</definedName>
    <definedName name="solver_lhs1" localSheetId="2" hidden="1">'Burnside (3)'!$B$12:$H$12</definedName>
    <definedName name="solver_lhs1" localSheetId="3" hidden="1">'Green''s'!$B$8</definedName>
    <definedName name="solver_lhs1" localSheetId="4" hidden="1">Tremont!$B$8</definedName>
    <definedName name="solver_lhs1" localSheetId="5" hidden="1">'Tremont (2)'!$B$8</definedName>
    <definedName name="solver_lhs1" localSheetId="6" hidden="1">'Tremont (3)'!$B$8</definedName>
    <definedName name="solver_lhs2" localSheetId="0" hidden="1">Burnside!$C$14:$C$16</definedName>
    <definedName name="solver_lhs2" localSheetId="1" hidden="1">'Burnside (2)'!$B$18:$B$24</definedName>
    <definedName name="solver_lhs2" localSheetId="2" hidden="1">'Burnside (3)'!$B$18:$B$24</definedName>
    <definedName name="solver_lhs2" localSheetId="3" hidden="1">'Green''s'!$B$8</definedName>
    <definedName name="solver_lhs2" localSheetId="4" hidden="1">Tremont!$B$8</definedName>
    <definedName name="solver_lhs2" localSheetId="5" hidden="1">'Tremont (2)'!$B$8</definedName>
    <definedName name="solver_lhs2" localSheetId="6" hidden="1">'Tremont (3)'!$B$8</definedName>
    <definedName name="solver_lhs3" localSheetId="1" hidden="1">'Burnside (2)'!$C$14:$C$16</definedName>
    <definedName name="solver_lhs3" localSheetId="2" hidden="1">'Burnside (3)'!$C$14:$C$16</definedName>
    <definedName name="solver_lhs4" localSheetId="1" hidden="1">'Burnside (2)'!$J$4:$J$10</definedName>
    <definedName name="solver_lhs4" localSheetId="2" hidden="1">'Burnside (3)'!$J$4:$J$10</definedName>
    <definedName name="solver_lin" localSheetId="0" hidden="1">2</definedName>
    <definedName name="solver_lin" localSheetId="1" hidden="1">1</definedName>
    <definedName name="solver_lin" localSheetId="2" hidden="1">1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1</definedName>
    <definedName name="solver_msl" localSheetId="6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um" localSheetId="0" hidden="1">2</definedName>
    <definedName name="solver_num" localSheetId="1" hidden="1">4</definedName>
    <definedName name="solver_num" localSheetId="2" hidden="1">4</definedName>
    <definedName name="solver_num" localSheetId="3" hidden="1">2</definedName>
    <definedName name="solver_num" localSheetId="4" hidden="1">2</definedName>
    <definedName name="solver_num" localSheetId="5" hidden="1">2</definedName>
    <definedName name="solver_num" localSheetId="6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5" hidden="1">1</definedName>
    <definedName name="solver_nwt" localSheetId="6" hidden="1">1</definedName>
    <definedName name="solver_opt" localSheetId="0" hidden="1">Burnside!$I$13</definedName>
    <definedName name="solver_opt" localSheetId="1" hidden="1">'Burnside (2)'!$J$12</definedName>
    <definedName name="solver_opt" localSheetId="2" hidden="1">'Burnside (3)'!$J$12</definedName>
    <definedName name="solver_opt" localSheetId="3" hidden="1">'Green''s'!$B$15</definedName>
    <definedName name="solver_opt" localSheetId="4" hidden="1">Tremont!$B$15</definedName>
    <definedName name="solver_opt" localSheetId="5" hidden="1">'Tremont (2)'!$B$15</definedName>
    <definedName name="solver_opt" localSheetId="6" hidden="1">'Tremont (3)'!$B$17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el1" localSheetId="0" hidden="1">5</definedName>
    <definedName name="solver_rel1" localSheetId="1" hidden="1">5</definedName>
    <definedName name="solver_rel1" localSheetId="2" hidden="1">5</definedName>
    <definedName name="solver_rel1" localSheetId="3" hidden="1">1</definedName>
    <definedName name="solver_rel1" localSheetId="4" hidden="1">1</definedName>
    <definedName name="solver_rel1" localSheetId="5" hidden="1">1</definedName>
    <definedName name="solver_rel1" localSheetId="6" hidden="1">1</definedName>
    <definedName name="solver_rel2" localSheetId="0" hidden="1">2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2" localSheetId="5" hidden="1">3</definedName>
    <definedName name="solver_rel2" localSheetId="6" hidden="1">3</definedName>
    <definedName name="solver_rel3" localSheetId="1" hidden="1">2</definedName>
    <definedName name="solver_rel3" localSheetId="2" hidden="1">2</definedName>
    <definedName name="solver_rel4" localSheetId="1" hidden="1">5</definedName>
    <definedName name="solver_rel4" localSheetId="2" hidden="1">5</definedName>
    <definedName name="solver_rhs1" localSheetId="0" hidden="1">binary</definedName>
    <definedName name="solver_rhs1" localSheetId="1" hidden="1">binary</definedName>
    <definedName name="solver_rhs1" localSheetId="2" hidden="1">binary</definedName>
    <definedName name="solver_rhs1" localSheetId="3" hidden="1">'Green''s'!$B$18</definedName>
    <definedName name="solver_rhs1" localSheetId="4" hidden="1">Tremont!$B$18</definedName>
    <definedName name="solver_rhs1" localSheetId="5" hidden="1">'Tremont (2)'!$B$18</definedName>
    <definedName name="solver_rhs1" localSheetId="6" hidden="1">'Tremont (3)'!$B$20</definedName>
    <definedName name="solver_rhs2" localSheetId="0" hidden="1">Burnside!$E$14:$E$16</definedName>
    <definedName name="solver_rhs2" localSheetId="1" hidden="1">'Burnside (2)'!$D$18:$D$24</definedName>
    <definedName name="solver_rhs2" localSheetId="2" hidden="1">'Burnside (3)'!$D$18:$D$24</definedName>
    <definedName name="solver_rhs2" localSheetId="3" hidden="1">'Green''s'!$B$17</definedName>
    <definedName name="solver_rhs2" localSheetId="4" hidden="1">Tremont!$B$17</definedName>
    <definedName name="solver_rhs2" localSheetId="5" hidden="1">'Tremont (2)'!$B$17</definedName>
    <definedName name="solver_rhs2" localSheetId="6" hidden="1">'Tremont (3)'!$B$19</definedName>
    <definedName name="solver_rhs3" localSheetId="1" hidden="1">'Burnside (2)'!$E$14:$E$16</definedName>
    <definedName name="solver_rhs3" localSheetId="2" hidden="1">'Burnside (3)'!$E$14:$E$16</definedName>
    <definedName name="solver_rhs4" localSheetId="1" hidden="1">binary</definedName>
    <definedName name="solver_rhs4" localSheetId="2" hidden="1">binary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ol" localSheetId="0" hidden="1">0</definedName>
    <definedName name="solver_tol" localSheetId="1" hidden="1">0</definedName>
    <definedName name="solver_tol" localSheetId="2" hidden="1">0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er" localSheetId="0" hidden="1">2</definedName>
    <definedName name="solver_ver" localSheetId="1" hidden="1">2</definedName>
    <definedName name="solver_ver" localSheetId="2" hidden="1">3</definedName>
    <definedName name="solver_ver" localSheetId="3" hidden="1">2</definedName>
    <definedName name="solver_ver" localSheetId="4" hidden="1">2</definedName>
    <definedName name="solver_ver" localSheetId="5" hidden="1">3</definedName>
    <definedName name="solver_ver" localSheetId="6" hidden="1">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4" l="1"/>
  <c r="B13" i="14"/>
  <c r="B15" i="14"/>
  <c r="B11" i="14"/>
  <c r="B9" i="14"/>
  <c r="B12" i="14"/>
  <c r="B14" i="14"/>
  <c r="B17" i="14"/>
  <c r="B9" i="13"/>
  <c r="B10" i="13"/>
  <c r="B11" i="13"/>
  <c r="B12" i="13"/>
  <c r="B13" i="13"/>
  <c r="B15" i="13"/>
  <c r="I10" i="12"/>
  <c r="D24" i="12"/>
  <c r="B24" i="12"/>
  <c r="I9" i="12"/>
  <c r="D23" i="12"/>
  <c r="B23" i="12"/>
  <c r="I8" i="12"/>
  <c r="D22" i="12"/>
  <c r="B22" i="12"/>
  <c r="I7" i="12"/>
  <c r="D21" i="12"/>
  <c r="B21" i="12"/>
  <c r="I6" i="12"/>
  <c r="D20" i="12"/>
  <c r="B20" i="12"/>
  <c r="I5" i="12"/>
  <c r="D19" i="12"/>
  <c r="B19" i="12"/>
  <c r="I4" i="12"/>
  <c r="D18" i="12"/>
  <c r="B18" i="12"/>
  <c r="C16" i="12"/>
  <c r="C15" i="12"/>
  <c r="C14" i="12"/>
  <c r="J12" i="12"/>
  <c r="B9" i="11"/>
  <c r="B10" i="11"/>
  <c r="B11" i="11"/>
  <c r="B12" i="11"/>
  <c r="B13" i="11"/>
  <c r="B15" i="11"/>
  <c r="B9" i="6"/>
  <c r="B10" i="6"/>
  <c r="B11" i="6"/>
  <c r="B12" i="6"/>
  <c r="B13" i="6"/>
  <c r="B15" i="6"/>
  <c r="I10" i="2"/>
  <c r="D24" i="2"/>
  <c r="I5" i="2"/>
  <c r="D19" i="2"/>
  <c r="I6" i="2"/>
  <c r="D20" i="2"/>
  <c r="I7" i="2"/>
  <c r="D21" i="2"/>
  <c r="I8" i="2"/>
  <c r="D22" i="2"/>
  <c r="I9" i="2"/>
  <c r="D23" i="2"/>
  <c r="I4" i="2"/>
  <c r="D18" i="2"/>
  <c r="B19" i="2"/>
  <c r="B20" i="2"/>
  <c r="B21" i="2"/>
  <c r="B22" i="2"/>
  <c r="B23" i="2"/>
  <c r="B24" i="2"/>
  <c r="B18" i="2"/>
  <c r="C16" i="2"/>
  <c r="C15" i="2"/>
  <c r="C14" i="2"/>
  <c r="J12" i="2"/>
  <c r="C16" i="1"/>
  <c r="C15" i="1"/>
  <c r="C14" i="1"/>
  <c r="I5" i="1"/>
  <c r="I6" i="1"/>
  <c r="I7" i="1"/>
  <c r="I8" i="1"/>
  <c r="I9" i="1"/>
  <c r="I10" i="1"/>
  <c r="I4" i="1"/>
  <c r="I13" i="1"/>
</calcChain>
</file>

<file path=xl/sharedStrings.xml><?xml version="1.0" encoding="utf-8"?>
<sst xmlns="http://schemas.openxmlformats.org/spreadsheetml/2006/main" count="142" uniqueCount="42">
  <si>
    <t>Burnside</t>
  </si>
  <si>
    <t>Wheat/Corn</t>
  </si>
  <si>
    <t>Sweetener</t>
  </si>
  <si>
    <t>Raisins</t>
  </si>
  <si>
    <t>Child</t>
  </si>
  <si>
    <t>Low</t>
  </si>
  <si>
    <t>High</t>
  </si>
  <si>
    <t>Sugar</t>
  </si>
  <si>
    <t>Honey</t>
  </si>
  <si>
    <t>Artificial</t>
  </si>
  <si>
    <t>Present</t>
  </si>
  <si>
    <t>Absent</t>
  </si>
  <si>
    <t>Score:</t>
  </si>
  <si>
    <t>Binary:</t>
  </si>
  <si>
    <t>Average:</t>
  </si>
  <si>
    <t>Wheat/corn:</t>
  </si>
  <si>
    <t>=</t>
  </si>
  <si>
    <t>Sweetener:</t>
  </si>
  <si>
    <t>Raising:</t>
  </si>
  <si>
    <t>Current:</t>
  </si>
  <si>
    <t>Switch:</t>
  </si>
  <si>
    <t>Sum:</t>
  </si>
  <si>
    <t>&gt;=</t>
  </si>
  <si>
    <t>Margin of improvement:</t>
  </si>
  <si>
    <t>Green's Hardware</t>
  </si>
  <si>
    <t>Annual demand:</t>
  </si>
  <si>
    <t>Order cost:</t>
  </si>
  <si>
    <t>Inventory cost:</t>
  </si>
  <si>
    <t>Unit cost:</t>
  </si>
  <si>
    <t>Order size:</t>
  </si>
  <si>
    <t>Inventory:</t>
  </si>
  <si>
    <t>Total inventory cost:</t>
  </si>
  <si>
    <t>Annual orders:</t>
  </si>
  <si>
    <t>Ordering cost:</t>
  </si>
  <si>
    <t>Material cost:</t>
  </si>
  <si>
    <t>Total cost:</t>
  </si>
  <si>
    <t>Minimum order:</t>
  </si>
  <si>
    <t>Maximum order:</t>
  </si>
  <si>
    <t>Tremont Concrete</t>
  </si>
  <si>
    <t>Cost first 5000:</t>
  </si>
  <si>
    <t>Cost/order:</t>
  </si>
  <si>
    <t>Cost above 5000: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</si>
</sst>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/>
    <xf numFmtId="0" fontId="0" fillId="2" borderId="1" xfId="0" applyFill="1" applyBorder="1"/>
    <xf numFmtId="0" fontId="0" fillId="0" borderId="13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2" borderId="14" xfId="0" applyFill="1" applyBorder="1"/>
    <xf numFmtId="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3" sqref="I13"/>
    </sheetView>
  </sheetViews>
  <sheetFormatPr defaultColWidth="8.85546875" defaultRowHeight="15" x14ac:dyDescent="0.25"/>
  <sheetData>
    <row r="1" spans="1:9" x14ac:dyDescent="0.25">
      <c r="A1" s="1" t="s">
        <v>0</v>
      </c>
    </row>
    <row r="2" spans="1:9" x14ac:dyDescent="0.25">
      <c r="B2" s="24" t="s">
        <v>1</v>
      </c>
      <c r="C2" s="24"/>
      <c r="D2" s="24" t="s">
        <v>2</v>
      </c>
      <c r="E2" s="24"/>
      <c r="F2" s="24"/>
      <c r="G2" s="24" t="s">
        <v>3</v>
      </c>
      <c r="H2" s="24"/>
    </row>
    <row r="3" spans="1:9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1:9" x14ac:dyDescent="0.25">
      <c r="A4" s="12">
        <v>1</v>
      </c>
      <c r="B4" s="4">
        <v>15</v>
      </c>
      <c r="C4" s="5">
        <v>35</v>
      </c>
      <c r="D4" s="4">
        <v>30</v>
      </c>
      <c r="E4" s="10">
        <v>40</v>
      </c>
      <c r="F4" s="5">
        <v>25</v>
      </c>
      <c r="G4" s="4">
        <v>15</v>
      </c>
      <c r="H4" s="5">
        <v>9</v>
      </c>
      <c r="I4">
        <f>SUMPRODUCT($B$11:$H$11,B4:H4)</f>
        <v>64</v>
      </c>
    </row>
    <row r="5" spans="1:9" x14ac:dyDescent="0.25">
      <c r="A5" s="13">
        <v>2</v>
      </c>
      <c r="B5" s="6">
        <v>30</v>
      </c>
      <c r="C5" s="7">
        <v>20</v>
      </c>
      <c r="D5" s="6">
        <v>40</v>
      </c>
      <c r="E5" s="15">
        <v>35</v>
      </c>
      <c r="F5" s="7">
        <v>35</v>
      </c>
      <c r="G5" s="6">
        <v>8</v>
      </c>
      <c r="H5" s="7">
        <v>11</v>
      </c>
      <c r="I5">
        <f t="shared" ref="I5:I10" si="0">SUMPRODUCT($B$11:$H$11,B5:H5)</f>
        <v>76</v>
      </c>
    </row>
    <row r="6" spans="1:9" x14ac:dyDescent="0.25">
      <c r="A6" s="13">
        <v>3</v>
      </c>
      <c r="B6" s="6">
        <v>40</v>
      </c>
      <c r="C6" s="7">
        <v>25</v>
      </c>
      <c r="D6" s="6">
        <v>20</v>
      </c>
      <c r="E6" s="15">
        <v>40</v>
      </c>
      <c r="F6" s="7">
        <v>10</v>
      </c>
      <c r="G6" s="6">
        <v>7</v>
      </c>
      <c r="H6" s="7">
        <v>14</v>
      </c>
      <c r="I6">
        <f t="shared" si="0"/>
        <v>94</v>
      </c>
    </row>
    <row r="7" spans="1:9" x14ac:dyDescent="0.25">
      <c r="A7" s="13">
        <v>4</v>
      </c>
      <c r="B7" s="6">
        <v>35</v>
      </c>
      <c r="C7" s="7">
        <v>30</v>
      </c>
      <c r="D7" s="6">
        <v>25</v>
      </c>
      <c r="E7" s="15">
        <v>20</v>
      </c>
      <c r="F7" s="7">
        <v>30</v>
      </c>
      <c r="G7" s="6">
        <v>15</v>
      </c>
      <c r="H7" s="7">
        <v>18</v>
      </c>
      <c r="I7">
        <f t="shared" si="0"/>
        <v>73</v>
      </c>
    </row>
    <row r="8" spans="1:9" x14ac:dyDescent="0.25">
      <c r="A8" s="13">
        <v>5</v>
      </c>
      <c r="B8" s="6">
        <v>25</v>
      </c>
      <c r="C8" s="7">
        <v>40</v>
      </c>
      <c r="D8" s="6">
        <v>40</v>
      </c>
      <c r="E8" s="15">
        <v>20</v>
      </c>
      <c r="F8" s="7">
        <v>35</v>
      </c>
      <c r="G8" s="6">
        <v>18</v>
      </c>
      <c r="H8" s="7">
        <v>14</v>
      </c>
      <c r="I8">
        <f t="shared" si="0"/>
        <v>59</v>
      </c>
    </row>
    <row r="9" spans="1:9" x14ac:dyDescent="0.25">
      <c r="A9" s="13">
        <v>6</v>
      </c>
      <c r="B9" s="6">
        <v>20</v>
      </c>
      <c r="C9" s="7">
        <v>25</v>
      </c>
      <c r="D9" s="6">
        <v>20</v>
      </c>
      <c r="E9" s="15">
        <v>35</v>
      </c>
      <c r="F9" s="7">
        <v>30</v>
      </c>
      <c r="G9" s="6">
        <v>9</v>
      </c>
      <c r="H9" s="7">
        <v>16</v>
      </c>
      <c r="I9">
        <f t="shared" si="0"/>
        <v>71</v>
      </c>
    </row>
    <row r="10" spans="1:9" x14ac:dyDescent="0.25">
      <c r="A10" s="14">
        <v>7</v>
      </c>
      <c r="B10" s="8">
        <v>30</v>
      </c>
      <c r="C10" s="9">
        <v>15</v>
      </c>
      <c r="D10" s="8">
        <v>25</v>
      </c>
      <c r="E10" s="11">
        <v>40</v>
      </c>
      <c r="F10" s="9">
        <v>40</v>
      </c>
      <c r="G10" s="8">
        <v>20</v>
      </c>
      <c r="H10" s="9">
        <v>11</v>
      </c>
      <c r="I10">
        <f t="shared" si="0"/>
        <v>81</v>
      </c>
    </row>
    <row r="11" spans="1:9" x14ac:dyDescent="0.25">
      <c r="A11" s="10" t="s">
        <v>13</v>
      </c>
      <c r="B11" s="16">
        <v>1</v>
      </c>
      <c r="C11" s="16">
        <v>0</v>
      </c>
      <c r="D11" s="16">
        <v>0</v>
      </c>
      <c r="E11" s="16">
        <v>1</v>
      </c>
      <c r="F11" s="16">
        <v>0</v>
      </c>
      <c r="G11" s="16">
        <v>0</v>
      </c>
      <c r="H11" s="16">
        <v>1</v>
      </c>
    </row>
    <row r="13" spans="1:9" x14ac:dyDescent="0.25">
      <c r="H13" t="s">
        <v>14</v>
      </c>
      <c r="I13" s="26">
        <f>SUM(I4:I10)/7</f>
        <v>74</v>
      </c>
    </row>
    <row r="14" spans="1:9" x14ac:dyDescent="0.25">
      <c r="A14" t="s">
        <v>15</v>
      </c>
      <c r="C14">
        <f>SUM(B11:C11)</f>
        <v>1</v>
      </c>
      <c r="D14" s="2" t="s">
        <v>16</v>
      </c>
      <c r="E14">
        <v>1</v>
      </c>
    </row>
    <row r="15" spans="1:9" x14ac:dyDescent="0.25">
      <c r="A15" t="s">
        <v>17</v>
      </c>
      <c r="C15">
        <f>SUM(D11:F11)</f>
        <v>1</v>
      </c>
      <c r="D15" s="2" t="s">
        <v>16</v>
      </c>
      <c r="E15">
        <v>1</v>
      </c>
    </row>
    <row r="16" spans="1:9" x14ac:dyDescent="0.25">
      <c r="A16" t="s">
        <v>18</v>
      </c>
      <c r="C16">
        <f>SUM(G11:H11)</f>
        <v>1</v>
      </c>
      <c r="D16" s="2" t="s">
        <v>16</v>
      </c>
      <c r="E16">
        <v>1</v>
      </c>
    </row>
  </sheetData>
  <mergeCells count="3">
    <mergeCell ref="B2:C2"/>
    <mergeCell ref="D2:F2"/>
    <mergeCell ref="G2:H2"/>
  </mergeCells>
  <pageMargins left="0.7" right="0.7" top="0.75" bottom="0.75" header="0.3" footer="0.3"/>
  <ignoredErrors>
    <ignoredError sqref="C14:C16 I4:I1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16" sqref="J16"/>
    </sheetView>
  </sheetViews>
  <sheetFormatPr defaultColWidth="8.85546875" defaultRowHeight="15" x14ac:dyDescent="0.25"/>
  <sheetData>
    <row r="1" spans="1:10" x14ac:dyDescent="0.25">
      <c r="A1" s="1" t="s">
        <v>0</v>
      </c>
    </row>
    <row r="2" spans="1:10" x14ac:dyDescent="0.25">
      <c r="B2" s="24" t="s">
        <v>1</v>
      </c>
      <c r="C2" s="24"/>
      <c r="D2" s="24" t="s">
        <v>2</v>
      </c>
      <c r="E2" s="24"/>
      <c r="F2" s="24"/>
      <c r="G2" s="24" t="s">
        <v>3</v>
      </c>
      <c r="H2" s="24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20</v>
      </c>
    </row>
    <row r="4" spans="1:10" x14ac:dyDescent="0.25">
      <c r="A4" s="12">
        <v>1</v>
      </c>
      <c r="B4" s="4">
        <v>15</v>
      </c>
      <c r="C4" s="5">
        <v>35</v>
      </c>
      <c r="D4" s="4">
        <v>30</v>
      </c>
      <c r="E4" s="10">
        <v>40</v>
      </c>
      <c r="F4" s="5">
        <v>25</v>
      </c>
      <c r="G4" s="4">
        <v>15</v>
      </c>
      <c r="H4" s="5">
        <v>9</v>
      </c>
      <c r="I4">
        <f>SUMPRODUCT($B$11:$H$11,B4:H4)</f>
        <v>64</v>
      </c>
      <c r="J4" s="16">
        <v>1</v>
      </c>
    </row>
    <row r="5" spans="1:10" x14ac:dyDescent="0.25">
      <c r="A5" s="13">
        <v>2</v>
      </c>
      <c r="B5" s="6">
        <v>30</v>
      </c>
      <c r="C5" s="7">
        <v>20</v>
      </c>
      <c r="D5" s="6">
        <v>40</v>
      </c>
      <c r="E5" s="15">
        <v>35</v>
      </c>
      <c r="F5" s="7">
        <v>35</v>
      </c>
      <c r="G5" s="6">
        <v>8</v>
      </c>
      <c r="H5" s="7">
        <v>11</v>
      </c>
      <c r="I5">
        <f t="shared" ref="I5:I10" si="0">SUMPRODUCT($B$11:$H$11,B5:H5)</f>
        <v>76</v>
      </c>
      <c r="J5" s="16">
        <v>0</v>
      </c>
    </row>
    <row r="6" spans="1:10" x14ac:dyDescent="0.25">
      <c r="A6" s="13">
        <v>3</v>
      </c>
      <c r="B6" s="6">
        <v>40</v>
      </c>
      <c r="C6" s="7">
        <v>25</v>
      </c>
      <c r="D6" s="6">
        <v>20</v>
      </c>
      <c r="E6" s="15">
        <v>40</v>
      </c>
      <c r="F6" s="7">
        <v>10</v>
      </c>
      <c r="G6" s="6">
        <v>7</v>
      </c>
      <c r="H6" s="7">
        <v>14</v>
      </c>
      <c r="I6">
        <f t="shared" si="0"/>
        <v>94</v>
      </c>
      <c r="J6" s="16">
        <v>0</v>
      </c>
    </row>
    <row r="7" spans="1:10" x14ac:dyDescent="0.25">
      <c r="A7" s="13">
        <v>4</v>
      </c>
      <c r="B7" s="6">
        <v>35</v>
      </c>
      <c r="C7" s="7">
        <v>30</v>
      </c>
      <c r="D7" s="6">
        <v>25</v>
      </c>
      <c r="E7" s="15">
        <v>20</v>
      </c>
      <c r="F7" s="7">
        <v>30</v>
      </c>
      <c r="G7" s="6">
        <v>15</v>
      </c>
      <c r="H7" s="7">
        <v>18</v>
      </c>
      <c r="I7">
        <f t="shared" si="0"/>
        <v>73</v>
      </c>
      <c r="J7" s="16">
        <v>0</v>
      </c>
    </row>
    <row r="8" spans="1:10" x14ac:dyDescent="0.25">
      <c r="A8" s="13">
        <v>5</v>
      </c>
      <c r="B8" s="6">
        <v>25</v>
      </c>
      <c r="C8" s="7">
        <v>40</v>
      </c>
      <c r="D8" s="6">
        <v>40</v>
      </c>
      <c r="E8" s="15">
        <v>20</v>
      </c>
      <c r="F8" s="7">
        <v>35</v>
      </c>
      <c r="G8" s="6">
        <v>18</v>
      </c>
      <c r="H8" s="7">
        <v>14</v>
      </c>
      <c r="I8">
        <f t="shared" si="0"/>
        <v>59</v>
      </c>
      <c r="J8" s="16">
        <v>1</v>
      </c>
    </row>
    <row r="9" spans="1:10" x14ac:dyDescent="0.25">
      <c r="A9" s="13">
        <v>6</v>
      </c>
      <c r="B9" s="6">
        <v>20</v>
      </c>
      <c r="C9" s="7">
        <v>25</v>
      </c>
      <c r="D9" s="6">
        <v>20</v>
      </c>
      <c r="E9" s="15">
        <v>35</v>
      </c>
      <c r="F9" s="7">
        <v>30</v>
      </c>
      <c r="G9" s="6">
        <v>9</v>
      </c>
      <c r="H9" s="7">
        <v>16</v>
      </c>
      <c r="I9">
        <f t="shared" si="0"/>
        <v>71</v>
      </c>
      <c r="J9" s="16">
        <v>1</v>
      </c>
    </row>
    <row r="10" spans="1:10" x14ac:dyDescent="0.25">
      <c r="A10" s="14">
        <v>7</v>
      </c>
      <c r="B10" s="8">
        <v>30</v>
      </c>
      <c r="C10" s="9">
        <v>15</v>
      </c>
      <c r="D10" s="8">
        <v>25</v>
      </c>
      <c r="E10" s="11">
        <v>40</v>
      </c>
      <c r="F10" s="9">
        <v>40</v>
      </c>
      <c r="G10" s="8">
        <v>20</v>
      </c>
      <c r="H10" s="9">
        <v>11</v>
      </c>
      <c r="I10">
        <f t="shared" si="0"/>
        <v>81</v>
      </c>
      <c r="J10" s="16">
        <v>0</v>
      </c>
    </row>
    <row r="11" spans="1:10" x14ac:dyDescent="0.25">
      <c r="A11" s="10" t="s">
        <v>19</v>
      </c>
      <c r="B11" s="17">
        <v>1</v>
      </c>
      <c r="C11" s="17">
        <v>0</v>
      </c>
      <c r="D11" s="17">
        <v>0</v>
      </c>
      <c r="E11" s="17">
        <v>1</v>
      </c>
      <c r="F11" s="17">
        <v>0</v>
      </c>
      <c r="G11" s="17">
        <v>0</v>
      </c>
      <c r="H11" s="17">
        <v>1</v>
      </c>
    </row>
    <row r="12" spans="1:10" x14ac:dyDescent="0.25">
      <c r="A12" t="s">
        <v>13</v>
      </c>
      <c r="B12" s="16">
        <v>0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1</v>
      </c>
      <c r="I12" t="s">
        <v>21</v>
      </c>
      <c r="J12" s="16">
        <f>SUM(J4:J10)</f>
        <v>3</v>
      </c>
    </row>
    <row r="14" spans="1:10" x14ac:dyDescent="0.25">
      <c r="A14" t="s">
        <v>15</v>
      </c>
      <c r="C14">
        <f>SUM(B12:C12)</f>
        <v>1</v>
      </c>
      <c r="D14" s="2" t="s">
        <v>16</v>
      </c>
      <c r="E14">
        <v>1</v>
      </c>
    </row>
    <row r="15" spans="1:10" x14ac:dyDescent="0.25">
      <c r="A15" t="s">
        <v>17</v>
      </c>
      <c r="C15">
        <f>SUM(D12:F12)</f>
        <v>1</v>
      </c>
      <c r="D15" s="2" t="s">
        <v>16</v>
      </c>
      <c r="E15">
        <v>1</v>
      </c>
      <c r="H15" t="s">
        <v>23</v>
      </c>
    </row>
    <row r="16" spans="1:10" x14ac:dyDescent="0.25">
      <c r="A16" t="s">
        <v>18</v>
      </c>
      <c r="C16">
        <f>SUM(G12:H12)</f>
        <v>1</v>
      </c>
      <c r="D16" s="2" t="s">
        <v>16</v>
      </c>
      <c r="E16">
        <v>1</v>
      </c>
      <c r="J16">
        <v>1</v>
      </c>
    </row>
    <row r="18" spans="1:4" x14ac:dyDescent="0.25">
      <c r="A18" s="18">
        <v>1</v>
      </c>
      <c r="B18">
        <f>SUMPRODUCT($B$12:$H$12,B4:H4)</f>
        <v>84</v>
      </c>
      <c r="C18" t="s">
        <v>22</v>
      </c>
      <c r="D18">
        <f>I4*J4+$J$16</f>
        <v>65</v>
      </c>
    </row>
    <row r="19" spans="1:4" x14ac:dyDescent="0.25">
      <c r="A19" s="18">
        <v>2</v>
      </c>
      <c r="B19">
        <f t="shared" ref="B19:B24" si="1">SUMPRODUCT($B$12:$H$12,B5:H5)</f>
        <v>66</v>
      </c>
      <c r="C19" t="s">
        <v>22</v>
      </c>
      <c r="D19">
        <f t="shared" ref="D19:D23" si="2">I5*J5+$J$16</f>
        <v>1</v>
      </c>
    </row>
    <row r="20" spans="1:4" x14ac:dyDescent="0.25">
      <c r="A20" s="18">
        <v>3</v>
      </c>
      <c r="B20">
        <f t="shared" si="1"/>
        <v>79</v>
      </c>
      <c r="C20" t="s">
        <v>22</v>
      </c>
      <c r="D20">
        <f t="shared" si="2"/>
        <v>1</v>
      </c>
    </row>
    <row r="21" spans="1:4" x14ac:dyDescent="0.25">
      <c r="A21" s="18">
        <v>4</v>
      </c>
      <c r="B21">
        <f t="shared" si="1"/>
        <v>68</v>
      </c>
      <c r="C21" t="s">
        <v>22</v>
      </c>
      <c r="D21">
        <f t="shared" si="2"/>
        <v>1</v>
      </c>
    </row>
    <row r="22" spans="1:4" x14ac:dyDescent="0.25">
      <c r="A22" s="18">
        <v>5</v>
      </c>
      <c r="B22">
        <f t="shared" si="1"/>
        <v>74</v>
      </c>
      <c r="C22" t="s">
        <v>22</v>
      </c>
      <c r="D22">
        <f t="shared" si="2"/>
        <v>60</v>
      </c>
    </row>
    <row r="23" spans="1:4" x14ac:dyDescent="0.25">
      <c r="A23" s="18">
        <v>6</v>
      </c>
      <c r="B23">
        <f t="shared" si="1"/>
        <v>76</v>
      </c>
      <c r="C23" t="s">
        <v>22</v>
      </c>
      <c r="D23">
        <f t="shared" si="2"/>
        <v>72</v>
      </c>
    </row>
    <row r="24" spans="1:4" x14ac:dyDescent="0.25">
      <c r="A24" s="18">
        <v>7</v>
      </c>
      <c r="B24">
        <f t="shared" si="1"/>
        <v>66</v>
      </c>
      <c r="C24" t="s">
        <v>22</v>
      </c>
      <c r="D24">
        <f>I10*J10+$J$16</f>
        <v>1</v>
      </c>
    </row>
  </sheetData>
  <mergeCells count="3">
    <mergeCell ref="B2:C2"/>
    <mergeCell ref="D2:F2"/>
    <mergeCell ref="G2:H2"/>
  </mergeCells>
  <pageMargins left="0.7" right="0.7" top="0.75" bottom="0.75" header="0.3" footer="0.3"/>
  <ignoredErrors>
    <ignoredError sqref="I4:I10 B18:B24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16" sqref="J16"/>
    </sheetView>
  </sheetViews>
  <sheetFormatPr defaultColWidth="8.85546875" defaultRowHeight="15" x14ac:dyDescent="0.25"/>
  <sheetData>
    <row r="1" spans="1:10" x14ac:dyDescent="0.25">
      <c r="A1" s="20" t="s">
        <v>0</v>
      </c>
    </row>
    <row r="2" spans="1:10" x14ac:dyDescent="0.25">
      <c r="B2" s="24" t="s">
        <v>1</v>
      </c>
      <c r="C2" s="24"/>
      <c r="D2" s="24" t="s">
        <v>2</v>
      </c>
      <c r="E2" s="24"/>
      <c r="F2" s="24"/>
      <c r="G2" s="24" t="s">
        <v>3</v>
      </c>
      <c r="H2" s="24"/>
    </row>
    <row r="3" spans="1:10" x14ac:dyDescent="0.25">
      <c r="A3" s="19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20</v>
      </c>
    </row>
    <row r="4" spans="1:10" x14ac:dyDescent="0.25">
      <c r="A4" s="12">
        <v>1</v>
      </c>
      <c r="B4" s="4">
        <v>15</v>
      </c>
      <c r="C4" s="5">
        <v>35</v>
      </c>
      <c r="D4" s="4">
        <v>30</v>
      </c>
      <c r="E4" s="10">
        <v>40</v>
      </c>
      <c r="F4" s="5">
        <v>25</v>
      </c>
      <c r="G4" s="4">
        <v>15</v>
      </c>
      <c r="H4" s="5">
        <v>9</v>
      </c>
      <c r="I4">
        <f>SUMPRODUCT($B$11:$H$11,B4:H4)</f>
        <v>64</v>
      </c>
      <c r="J4" s="16">
        <v>0</v>
      </c>
    </row>
    <row r="5" spans="1:10" x14ac:dyDescent="0.25">
      <c r="A5" s="13">
        <v>2</v>
      </c>
      <c r="B5" s="6">
        <v>30</v>
      </c>
      <c r="C5" s="7">
        <v>20</v>
      </c>
      <c r="D5" s="6">
        <v>40</v>
      </c>
      <c r="E5" s="15">
        <v>35</v>
      </c>
      <c r="F5" s="7">
        <v>35</v>
      </c>
      <c r="G5" s="6">
        <v>8</v>
      </c>
      <c r="H5" s="7">
        <v>11</v>
      </c>
      <c r="I5">
        <f t="shared" ref="I5:I10" si="0">SUMPRODUCT($B$11:$H$11,B5:H5)</f>
        <v>76</v>
      </c>
      <c r="J5" s="16">
        <v>1</v>
      </c>
    </row>
    <row r="6" spans="1:10" x14ac:dyDescent="0.25">
      <c r="A6" s="13">
        <v>3</v>
      </c>
      <c r="B6" s="6">
        <v>40</v>
      </c>
      <c r="C6" s="7">
        <v>25</v>
      </c>
      <c r="D6" s="6">
        <v>20</v>
      </c>
      <c r="E6" s="15">
        <v>40</v>
      </c>
      <c r="F6" s="7">
        <v>10</v>
      </c>
      <c r="G6" s="6">
        <v>7</v>
      </c>
      <c r="H6" s="7">
        <v>14</v>
      </c>
      <c r="I6">
        <f t="shared" si="0"/>
        <v>94</v>
      </c>
      <c r="J6" s="16">
        <v>0</v>
      </c>
    </row>
    <row r="7" spans="1:10" x14ac:dyDescent="0.25">
      <c r="A7" s="13">
        <v>4</v>
      </c>
      <c r="B7" s="6">
        <v>35</v>
      </c>
      <c r="C7" s="7">
        <v>30</v>
      </c>
      <c r="D7" s="6">
        <v>25</v>
      </c>
      <c r="E7" s="15">
        <v>20</v>
      </c>
      <c r="F7" s="7">
        <v>30</v>
      </c>
      <c r="G7" s="6">
        <v>15</v>
      </c>
      <c r="H7" s="7">
        <v>18</v>
      </c>
      <c r="I7">
        <f t="shared" si="0"/>
        <v>73</v>
      </c>
      <c r="J7" s="16">
        <v>1</v>
      </c>
    </row>
    <row r="8" spans="1:10" x14ac:dyDescent="0.25">
      <c r="A8" s="13">
        <v>5</v>
      </c>
      <c r="B8" s="6">
        <v>25</v>
      </c>
      <c r="C8" s="7">
        <v>40</v>
      </c>
      <c r="D8" s="6">
        <v>40</v>
      </c>
      <c r="E8" s="15">
        <v>20</v>
      </c>
      <c r="F8" s="7">
        <v>35</v>
      </c>
      <c r="G8" s="6">
        <v>18</v>
      </c>
      <c r="H8" s="7">
        <v>14</v>
      </c>
      <c r="I8">
        <f t="shared" si="0"/>
        <v>59</v>
      </c>
      <c r="J8" s="16">
        <v>1</v>
      </c>
    </row>
    <row r="9" spans="1:10" x14ac:dyDescent="0.25">
      <c r="A9" s="13">
        <v>6</v>
      </c>
      <c r="B9" s="6">
        <v>20</v>
      </c>
      <c r="C9" s="7">
        <v>25</v>
      </c>
      <c r="D9" s="6">
        <v>20</v>
      </c>
      <c r="E9" s="15">
        <v>35</v>
      </c>
      <c r="F9" s="7">
        <v>30</v>
      </c>
      <c r="G9" s="6">
        <v>9</v>
      </c>
      <c r="H9" s="7">
        <v>16</v>
      </c>
      <c r="I9">
        <f t="shared" si="0"/>
        <v>71</v>
      </c>
      <c r="J9" s="16">
        <v>0</v>
      </c>
    </row>
    <row r="10" spans="1:10" x14ac:dyDescent="0.25">
      <c r="A10" s="14">
        <v>7</v>
      </c>
      <c r="B10" s="8">
        <v>30</v>
      </c>
      <c r="C10" s="9">
        <v>15</v>
      </c>
      <c r="D10" s="8">
        <v>25</v>
      </c>
      <c r="E10" s="11">
        <v>40</v>
      </c>
      <c r="F10" s="9">
        <v>40</v>
      </c>
      <c r="G10" s="8">
        <v>20</v>
      </c>
      <c r="H10" s="9">
        <v>11</v>
      </c>
      <c r="I10">
        <f t="shared" si="0"/>
        <v>81</v>
      </c>
      <c r="J10" s="16">
        <v>0</v>
      </c>
    </row>
    <row r="11" spans="1:10" x14ac:dyDescent="0.25">
      <c r="A11" s="10" t="s">
        <v>19</v>
      </c>
      <c r="B11" s="17">
        <v>1</v>
      </c>
      <c r="C11" s="17">
        <v>0</v>
      </c>
      <c r="D11" s="17">
        <v>0</v>
      </c>
      <c r="E11" s="17">
        <v>1</v>
      </c>
      <c r="F11" s="17">
        <v>0</v>
      </c>
      <c r="G11" s="17">
        <v>0</v>
      </c>
      <c r="H11" s="17">
        <v>1</v>
      </c>
    </row>
    <row r="12" spans="1:10" x14ac:dyDescent="0.25">
      <c r="A12" t="s">
        <v>13</v>
      </c>
      <c r="B12" s="16">
        <v>1</v>
      </c>
      <c r="C12" s="16">
        <v>0</v>
      </c>
      <c r="D12" s="16">
        <v>1</v>
      </c>
      <c r="E12" s="16">
        <v>0</v>
      </c>
      <c r="F12" s="16">
        <v>0</v>
      </c>
      <c r="G12" s="16">
        <v>0</v>
      </c>
      <c r="H12" s="16">
        <v>1</v>
      </c>
      <c r="I12" t="s">
        <v>21</v>
      </c>
      <c r="J12" s="16">
        <f>SUM(J4:J10)</f>
        <v>3</v>
      </c>
    </row>
    <row r="14" spans="1:10" x14ac:dyDescent="0.25">
      <c r="A14" t="s">
        <v>15</v>
      </c>
      <c r="C14">
        <f>SUM(B12:C12)</f>
        <v>1</v>
      </c>
      <c r="D14" s="2" t="s">
        <v>16</v>
      </c>
      <c r="E14">
        <v>1</v>
      </c>
    </row>
    <row r="15" spans="1:10" x14ac:dyDescent="0.25">
      <c r="A15" t="s">
        <v>17</v>
      </c>
      <c r="C15">
        <f>SUM(D12:F12)</f>
        <v>1</v>
      </c>
      <c r="D15" s="2" t="s">
        <v>16</v>
      </c>
      <c r="E15">
        <v>1</v>
      </c>
      <c r="H15" t="s">
        <v>23</v>
      </c>
    </row>
    <row r="16" spans="1:10" x14ac:dyDescent="0.25">
      <c r="A16" t="s">
        <v>18</v>
      </c>
      <c r="C16">
        <f>SUM(G12:H12)</f>
        <v>1</v>
      </c>
      <c r="D16" s="2" t="s">
        <v>16</v>
      </c>
      <c r="E16">
        <v>1</v>
      </c>
      <c r="J16">
        <v>5</v>
      </c>
    </row>
    <row r="18" spans="1:4" x14ac:dyDescent="0.25">
      <c r="A18" s="18">
        <v>1</v>
      </c>
      <c r="B18">
        <f>SUMPRODUCT($B$12:$H$12,B4:H4)</f>
        <v>54</v>
      </c>
      <c r="C18" t="s">
        <v>22</v>
      </c>
      <c r="D18">
        <f>I4*J4+$J$16</f>
        <v>5</v>
      </c>
    </row>
    <row r="19" spans="1:4" x14ac:dyDescent="0.25">
      <c r="A19" s="18">
        <v>2</v>
      </c>
      <c r="B19">
        <f t="shared" ref="B19:B24" si="1">SUMPRODUCT($B$12:$H$12,B5:H5)</f>
        <v>81</v>
      </c>
      <c r="C19" t="s">
        <v>22</v>
      </c>
      <c r="D19">
        <f t="shared" ref="D19:D23" si="2">I5*J5+$J$16</f>
        <v>81</v>
      </c>
    </row>
    <row r="20" spans="1:4" x14ac:dyDescent="0.25">
      <c r="A20" s="18">
        <v>3</v>
      </c>
      <c r="B20">
        <f t="shared" si="1"/>
        <v>74</v>
      </c>
      <c r="C20" t="s">
        <v>22</v>
      </c>
      <c r="D20">
        <f t="shared" si="2"/>
        <v>5</v>
      </c>
    </row>
    <row r="21" spans="1:4" x14ac:dyDescent="0.25">
      <c r="A21" s="18">
        <v>4</v>
      </c>
      <c r="B21">
        <f t="shared" si="1"/>
        <v>78</v>
      </c>
      <c r="C21" t="s">
        <v>22</v>
      </c>
      <c r="D21">
        <f t="shared" si="2"/>
        <v>78</v>
      </c>
    </row>
    <row r="22" spans="1:4" x14ac:dyDescent="0.25">
      <c r="A22" s="18">
        <v>5</v>
      </c>
      <c r="B22">
        <f t="shared" si="1"/>
        <v>79</v>
      </c>
      <c r="C22" t="s">
        <v>22</v>
      </c>
      <c r="D22">
        <f t="shared" si="2"/>
        <v>64</v>
      </c>
    </row>
    <row r="23" spans="1:4" x14ac:dyDescent="0.25">
      <c r="A23" s="18">
        <v>6</v>
      </c>
      <c r="B23">
        <f t="shared" si="1"/>
        <v>56</v>
      </c>
      <c r="C23" t="s">
        <v>22</v>
      </c>
      <c r="D23">
        <f t="shared" si="2"/>
        <v>5</v>
      </c>
    </row>
    <row r="24" spans="1:4" x14ac:dyDescent="0.25">
      <c r="A24" s="18">
        <v>7</v>
      </c>
      <c r="B24">
        <f t="shared" si="1"/>
        <v>66</v>
      </c>
      <c r="C24" t="s">
        <v>22</v>
      </c>
      <c r="D24">
        <f>I10*J10+$J$16</f>
        <v>5</v>
      </c>
    </row>
  </sheetData>
  <mergeCells count="3">
    <mergeCell ref="B2:C2"/>
    <mergeCell ref="D2:F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10" sqref="C10"/>
    </sheetView>
  </sheetViews>
  <sheetFormatPr defaultColWidth="11.42578125" defaultRowHeight="15" x14ac:dyDescent="0.25"/>
  <cols>
    <col min="1" max="1" width="16.28515625" bestFit="1" customWidth="1"/>
  </cols>
  <sheetData>
    <row r="1" spans="1:2" x14ac:dyDescent="0.25">
      <c r="A1" s="25" t="s">
        <v>24</v>
      </c>
      <c r="B1" s="25"/>
    </row>
    <row r="3" spans="1:2" x14ac:dyDescent="0.25">
      <c r="A3" t="s">
        <v>25</v>
      </c>
      <c r="B3">
        <v>75000</v>
      </c>
    </row>
    <row r="4" spans="1:2" x14ac:dyDescent="0.25">
      <c r="A4" t="s">
        <v>26</v>
      </c>
      <c r="B4" s="21">
        <v>15</v>
      </c>
    </row>
    <row r="5" spans="1:2" x14ac:dyDescent="0.25">
      <c r="A5" t="s">
        <v>27</v>
      </c>
      <c r="B5">
        <v>0.01</v>
      </c>
    </row>
    <row r="6" spans="1:2" x14ac:dyDescent="0.25">
      <c r="A6" t="s">
        <v>28</v>
      </c>
      <c r="B6">
        <v>0.15</v>
      </c>
    </row>
    <row r="7" spans="1:2" ht="15.75" thickBot="1" x14ac:dyDescent="0.3"/>
    <row r="8" spans="1:2" ht="15.75" thickBot="1" x14ac:dyDescent="0.3">
      <c r="A8" t="s">
        <v>29</v>
      </c>
      <c r="B8" s="22">
        <v>15000.00000757292</v>
      </c>
    </row>
    <row r="9" spans="1:2" x14ac:dyDescent="0.25">
      <c r="A9" t="s">
        <v>30</v>
      </c>
      <c r="B9">
        <f>B8/2</f>
        <v>7500.0000037864602</v>
      </c>
    </row>
    <row r="10" spans="1:2" x14ac:dyDescent="0.25">
      <c r="A10" t="s">
        <v>31</v>
      </c>
      <c r="B10">
        <f>B9*B5</f>
        <v>75.000000037864609</v>
      </c>
    </row>
    <row r="11" spans="1:2" x14ac:dyDescent="0.25">
      <c r="A11" t="s">
        <v>32</v>
      </c>
      <c r="B11">
        <f>B3/B8</f>
        <v>4.999999997475693</v>
      </c>
    </row>
    <row r="12" spans="1:2" x14ac:dyDescent="0.25">
      <c r="A12" t="s">
        <v>33</v>
      </c>
      <c r="B12">
        <f>B11*B4</f>
        <v>74.999999962135391</v>
      </c>
    </row>
    <row r="13" spans="1:2" x14ac:dyDescent="0.25">
      <c r="A13" t="s">
        <v>34</v>
      </c>
      <c r="B13">
        <f>B6*B3</f>
        <v>11250</v>
      </c>
    </row>
    <row r="14" spans="1:2" ht="15.75" thickBot="1" x14ac:dyDescent="0.3"/>
    <row r="15" spans="1:2" ht="15.75" thickBot="1" x14ac:dyDescent="0.3">
      <c r="A15" t="s">
        <v>35</v>
      </c>
      <c r="B15" s="22">
        <f>B10+B12+B13</f>
        <v>11400</v>
      </c>
    </row>
    <row r="17" spans="1:2" x14ac:dyDescent="0.25">
      <c r="A17" t="s">
        <v>36</v>
      </c>
      <c r="B17">
        <v>1</v>
      </c>
    </row>
    <row r="18" spans="1:2" x14ac:dyDescent="0.25">
      <c r="A18" t="s">
        <v>37</v>
      </c>
      <c r="B18">
        <v>75000</v>
      </c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18" sqref="C18"/>
    </sheetView>
  </sheetViews>
  <sheetFormatPr defaultColWidth="11.42578125" defaultRowHeight="15" x14ac:dyDescent="0.25"/>
  <cols>
    <col min="1" max="1" width="16.28515625" bestFit="1" customWidth="1"/>
  </cols>
  <sheetData>
    <row r="1" spans="1:2" x14ac:dyDescent="0.25">
      <c r="A1" s="25" t="s">
        <v>38</v>
      </c>
      <c r="B1" s="25"/>
    </row>
    <row r="3" spans="1:2" x14ac:dyDescent="0.25">
      <c r="A3" t="s">
        <v>25</v>
      </c>
      <c r="B3">
        <v>20000</v>
      </c>
    </row>
    <row r="4" spans="1:2" x14ac:dyDescent="0.25">
      <c r="A4" t="s">
        <v>26</v>
      </c>
      <c r="B4" s="21">
        <v>20</v>
      </c>
    </row>
    <row r="5" spans="1:2" x14ac:dyDescent="0.25">
      <c r="A5" t="s">
        <v>27</v>
      </c>
      <c r="B5" s="23">
        <v>0.01</v>
      </c>
    </row>
    <row r="6" spans="1:2" x14ac:dyDescent="0.25">
      <c r="A6" t="s">
        <v>28</v>
      </c>
      <c r="B6" s="21">
        <v>1.3</v>
      </c>
    </row>
    <row r="7" spans="1:2" ht="15.75" thickBot="1" x14ac:dyDescent="0.3"/>
    <row r="8" spans="1:2" ht="15.75" thickBot="1" x14ac:dyDescent="0.3">
      <c r="A8" t="s">
        <v>29</v>
      </c>
      <c r="B8" s="22">
        <v>7844.6582297881869</v>
      </c>
    </row>
    <row r="9" spans="1:2" x14ac:dyDescent="0.25">
      <c r="A9" t="s">
        <v>30</v>
      </c>
      <c r="B9">
        <f>B8/2</f>
        <v>3922.3291148940934</v>
      </c>
    </row>
    <row r="10" spans="1:2" x14ac:dyDescent="0.25">
      <c r="A10" t="s">
        <v>31</v>
      </c>
      <c r="B10">
        <f>B9*B5*B6</f>
        <v>50.990278493623222</v>
      </c>
    </row>
    <row r="11" spans="1:2" x14ac:dyDescent="0.25">
      <c r="A11" t="s">
        <v>32</v>
      </c>
      <c r="B11">
        <f>B3/B8</f>
        <v>2.5495055889184375</v>
      </c>
    </row>
    <row r="12" spans="1:2" x14ac:dyDescent="0.25">
      <c r="A12" t="s">
        <v>33</v>
      </c>
      <c r="B12">
        <f>B11*B4</f>
        <v>50.99011177836875</v>
      </c>
    </row>
    <row r="13" spans="1:2" x14ac:dyDescent="0.25">
      <c r="A13" t="s">
        <v>34</v>
      </c>
      <c r="B13">
        <f>B6*B3</f>
        <v>26000</v>
      </c>
    </row>
    <row r="14" spans="1:2" ht="15.75" thickBot="1" x14ac:dyDescent="0.3"/>
    <row r="15" spans="1:2" ht="15.75" thickBot="1" x14ac:dyDescent="0.3">
      <c r="A15" t="s">
        <v>35</v>
      </c>
      <c r="B15" s="22">
        <f>B10+B12+B13</f>
        <v>26101.98039027199</v>
      </c>
    </row>
    <row r="17" spans="1:2" x14ac:dyDescent="0.25">
      <c r="A17" t="s">
        <v>36</v>
      </c>
      <c r="B17">
        <v>1</v>
      </c>
    </row>
    <row r="18" spans="1:2" x14ac:dyDescent="0.25">
      <c r="A18" t="s">
        <v>37</v>
      </c>
      <c r="B18">
        <v>20000</v>
      </c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8" sqref="C8"/>
    </sheetView>
  </sheetViews>
  <sheetFormatPr defaultColWidth="11.42578125" defaultRowHeight="15" x14ac:dyDescent="0.25"/>
  <cols>
    <col min="1" max="1" width="16.28515625" bestFit="1" customWidth="1"/>
  </cols>
  <sheetData>
    <row r="1" spans="1:2" x14ac:dyDescent="0.25">
      <c r="A1" s="25" t="s">
        <v>38</v>
      </c>
      <c r="B1" s="25"/>
    </row>
    <row r="3" spans="1:2" x14ac:dyDescent="0.25">
      <c r="A3" t="s">
        <v>25</v>
      </c>
      <c r="B3">
        <v>20000</v>
      </c>
    </row>
    <row r="4" spans="1:2" x14ac:dyDescent="0.25">
      <c r="A4" t="s">
        <v>26</v>
      </c>
      <c r="B4" s="21">
        <v>20</v>
      </c>
    </row>
    <row r="5" spans="1:2" x14ac:dyDescent="0.25">
      <c r="A5" t="s">
        <v>27</v>
      </c>
      <c r="B5" s="23">
        <v>0.01</v>
      </c>
    </row>
    <row r="6" spans="1:2" x14ac:dyDescent="0.25">
      <c r="A6" t="s">
        <v>28</v>
      </c>
      <c r="B6" s="21">
        <v>1.2</v>
      </c>
    </row>
    <row r="7" spans="1:2" ht="15.75" thickBot="1" x14ac:dyDescent="0.3"/>
    <row r="8" spans="1:2" ht="15.75" thickBot="1" x14ac:dyDescent="0.3">
      <c r="A8" t="s">
        <v>29</v>
      </c>
      <c r="B8" s="22">
        <v>8164.9658721740043</v>
      </c>
    </row>
    <row r="9" spans="1:2" x14ac:dyDescent="0.25">
      <c r="A9" t="s">
        <v>30</v>
      </c>
      <c r="B9">
        <f>B8/2</f>
        <v>4082.4829360870021</v>
      </c>
    </row>
    <row r="10" spans="1:2" x14ac:dyDescent="0.25">
      <c r="A10" t="s">
        <v>31</v>
      </c>
      <c r="B10">
        <f>B9*B5*B6</f>
        <v>48.989795233044021</v>
      </c>
    </row>
    <row r="11" spans="1:2" x14ac:dyDescent="0.25">
      <c r="A11" t="s">
        <v>32</v>
      </c>
      <c r="B11">
        <f>B3/B8</f>
        <v>2.4494897239141551</v>
      </c>
    </row>
    <row r="12" spans="1:2" x14ac:dyDescent="0.25">
      <c r="A12" t="s">
        <v>33</v>
      </c>
      <c r="B12">
        <f>B11*B4</f>
        <v>48.989794478283102</v>
      </c>
    </row>
    <row r="13" spans="1:2" x14ac:dyDescent="0.25">
      <c r="A13" t="s">
        <v>34</v>
      </c>
      <c r="B13">
        <f>B6*B3</f>
        <v>24000</v>
      </c>
    </row>
    <row r="14" spans="1:2" ht="15.75" thickBot="1" x14ac:dyDescent="0.3"/>
    <row r="15" spans="1:2" ht="15.75" thickBot="1" x14ac:dyDescent="0.3">
      <c r="A15" t="s">
        <v>35</v>
      </c>
      <c r="B15" s="22">
        <f>B10+B12+B13</f>
        <v>24097.979589711325</v>
      </c>
    </row>
    <row r="17" spans="1:2" x14ac:dyDescent="0.25">
      <c r="A17" t="s">
        <v>36</v>
      </c>
      <c r="B17">
        <v>5001</v>
      </c>
    </row>
    <row r="18" spans="1:2" x14ac:dyDescent="0.25">
      <c r="A18" t="s">
        <v>37</v>
      </c>
      <c r="B18">
        <v>20000</v>
      </c>
    </row>
  </sheetData>
  <mergeCells count="1">
    <mergeCell ref="A1:B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B17" sqref="B17"/>
    </sheetView>
  </sheetViews>
  <sheetFormatPr defaultColWidth="11.42578125" defaultRowHeight="15" x14ac:dyDescent="0.25"/>
  <cols>
    <col min="1" max="1" width="16.28515625" bestFit="1" customWidth="1"/>
  </cols>
  <sheetData>
    <row r="1" spans="1:2" x14ac:dyDescent="0.25">
      <c r="A1" s="25" t="s">
        <v>38</v>
      </c>
      <c r="B1" s="25"/>
    </row>
    <row r="3" spans="1:2" x14ac:dyDescent="0.25">
      <c r="A3" t="s">
        <v>25</v>
      </c>
      <c r="B3">
        <v>20000</v>
      </c>
    </row>
    <row r="4" spans="1:2" x14ac:dyDescent="0.25">
      <c r="A4" t="s">
        <v>26</v>
      </c>
      <c r="B4" s="21">
        <v>20</v>
      </c>
    </row>
    <row r="5" spans="1:2" x14ac:dyDescent="0.25">
      <c r="A5" t="s">
        <v>27</v>
      </c>
      <c r="B5" s="23">
        <v>0.01</v>
      </c>
    </row>
    <row r="6" spans="1:2" x14ac:dyDescent="0.25">
      <c r="A6" t="s">
        <v>39</v>
      </c>
      <c r="B6" s="21">
        <v>1.3</v>
      </c>
    </row>
    <row r="7" spans="1:2" ht="15.75" thickBot="1" x14ac:dyDescent="0.3">
      <c r="A7" t="s">
        <v>41</v>
      </c>
      <c r="B7" s="21">
        <v>1.2</v>
      </c>
    </row>
    <row r="8" spans="1:2" ht="15.75" thickBot="1" x14ac:dyDescent="0.3">
      <c r="A8" t="s">
        <v>29</v>
      </c>
      <c r="B8" s="22">
        <v>20000</v>
      </c>
    </row>
    <row r="9" spans="1:2" x14ac:dyDescent="0.25">
      <c r="A9" t="s">
        <v>30</v>
      </c>
      <c r="B9">
        <f>B8/2</f>
        <v>10000</v>
      </c>
    </row>
    <row r="10" spans="1:2" x14ac:dyDescent="0.25">
      <c r="A10" t="s">
        <v>40</v>
      </c>
      <c r="B10">
        <f>5000*B6+(B8-5000)*B7</f>
        <v>24500</v>
      </c>
    </row>
    <row r="11" spans="1:2" x14ac:dyDescent="0.25">
      <c r="A11" t="s">
        <v>28</v>
      </c>
      <c r="B11">
        <f>B10/B8</f>
        <v>1.2250000000000001</v>
      </c>
    </row>
    <row r="12" spans="1:2" x14ac:dyDescent="0.25">
      <c r="A12" t="s">
        <v>27</v>
      </c>
      <c r="B12">
        <f>B11*B9*B5</f>
        <v>122.5</v>
      </c>
    </row>
    <row r="13" spans="1:2" x14ac:dyDescent="0.25">
      <c r="A13" t="s">
        <v>32</v>
      </c>
      <c r="B13">
        <f>B3/B8</f>
        <v>1</v>
      </c>
    </row>
    <row r="14" spans="1:2" x14ac:dyDescent="0.25">
      <c r="A14" t="s">
        <v>33</v>
      </c>
      <c r="B14">
        <f>B13*B4</f>
        <v>20</v>
      </c>
    </row>
    <row r="15" spans="1:2" x14ac:dyDescent="0.25">
      <c r="A15" t="s">
        <v>34</v>
      </c>
      <c r="B15">
        <f>B10*B13</f>
        <v>24500</v>
      </c>
    </row>
    <row r="16" spans="1:2" ht="15.75" thickBot="1" x14ac:dyDescent="0.3"/>
    <row r="17" spans="1:2" ht="15.75" thickBot="1" x14ac:dyDescent="0.3">
      <c r="A17" t="s">
        <v>35</v>
      </c>
      <c r="B17" s="22">
        <f>B14+B15+B12</f>
        <v>24642.5</v>
      </c>
    </row>
    <row r="19" spans="1:2" x14ac:dyDescent="0.25">
      <c r="A19" t="s">
        <v>36</v>
      </c>
      <c r="B19">
        <v>5001</v>
      </c>
    </row>
    <row r="20" spans="1:2" x14ac:dyDescent="0.25">
      <c r="A20" t="s">
        <v>37</v>
      </c>
      <c r="B20">
        <v>20000</v>
      </c>
    </row>
  </sheetData>
  <mergeCells count="1">
    <mergeCell ref="A1:B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Burnside</vt:lpstr>
      <vt:lpstr>Burnside (2)</vt:lpstr>
      <vt:lpstr>Burnside (3)</vt:lpstr>
      <vt:lpstr>Green's</vt:lpstr>
      <vt:lpstr>Tremont</vt:lpstr>
      <vt:lpstr>Tremont (2)</vt:lpstr>
      <vt:lpstr>Tremont (3)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Gross</dc:creator>
  <cp:lastModifiedBy>Robert Gross</cp:lastModifiedBy>
  <dcterms:created xsi:type="dcterms:W3CDTF">2011-03-22T04:15:42Z</dcterms:created>
  <dcterms:modified xsi:type="dcterms:W3CDTF">2011-03-24T23:36:44Z</dcterms:modified>
</cp:coreProperties>
</file>